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EJERCICIO PRESUPUESTARIO\"/>
    </mc:Choice>
  </mc:AlternateContent>
  <bookViews>
    <workbookView xWindow="0" yWindow="0" windowWidth="28800" windowHeight="12435" tabRatio="870" firstSheet="5" activeTab="22"/>
  </bookViews>
  <sheets>
    <sheet name="EA" sheetId="3" r:id="rId1"/>
    <sheet name="ESF" sheetId="5" r:id="rId2"/>
    <sheet name="ECSF" sheetId="7" r:id="rId3"/>
    <sheet name="EAA" sheetId="8" r:id="rId4"/>
    <sheet name="EADOP" sheetId="9" r:id="rId5"/>
    <sheet name="EVHP" sheetId="10" r:id="rId6"/>
    <sheet name="EFE" sheetId="11" r:id="rId7"/>
    <sheet name="IPC" sheetId="13" r:id="rId8"/>
    <sheet name="Notas PE" sheetId="14" r:id="rId9"/>
    <sheet name="EAI" sheetId="15" r:id="rId10"/>
    <sheet name="CtasAdmvas 1" sheetId="16" r:id="rId11"/>
    <sheet name="CtasAdmvas  2" sheetId="17" r:id="rId12"/>
    <sheet name="CtasAdmvas 3" sheetId="18" r:id="rId13"/>
    <sheet name="COG" sheetId="19" r:id="rId14"/>
    <sheet name="CTG" sheetId="20" r:id="rId15"/>
    <sheet name="CFF" sheetId="21" r:id="rId16"/>
    <sheet name="EN" sheetId="22" r:id="rId17"/>
    <sheet name="ID" sheetId="24" r:id="rId18"/>
    <sheet name="GCP" sheetId="26" r:id="rId19"/>
    <sheet name="PPI" sheetId="27" r:id="rId20"/>
    <sheet name="FF" sheetId="29" r:id="rId21"/>
    <sheet name="IPF" sheetId="30" r:id="rId22"/>
    <sheet name="RCBE" sheetId="35" r:id="rId23"/>
    <sheet name="EBUR" sheetId="36" r:id="rId24"/>
    <sheet name="MPAS" sheetId="37" r:id="rId25"/>
    <sheet name="DGF" sheetId="38" r:id="rId26"/>
    <sheet name="RBM" sheetId="32" r:id="rId27"/>
    <sheet name="RBI" sheetId="33" r:id="rId28"/>
    <sheet name="OTRAS L" sheetId="39" r:id="rId29"/>
    <sheet name="Balanza" sheetId="40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xlnm._FilterDatabase" localSheetId="0" hidden="1">EA!#REF!</definedName>
    <definedName name="_xlnm._FilterDatabase" localSheetId="3" hidden="1">EAA!#REF!</definedName>
    <definedName name="_xlnm._FilterDatabase" localSheetId="4" hidden="1">EADOP!#REF!</definedName>
    <definedName name="_xlnm._FilterDatabase" localSheetId="9" hidden="1">EAI!#REF!</definedName>
    <definedName name="_xlnm._FilterDatabase" localSheetId="2" hidden="1">ECSF!#REF!</definedName>
    <definedName name="_xlnm._FilterDatabase" localSheetId="6" hidden="1">EFE!#REF!</definedName>
    <definedName name="_xlnm._FilterDatabase" localSheetId="1" hidden="1">ESF!$A$2:$G$39</definedName>
    <definedName name="_xlnm._FilterDatabase" localSheetId="5" hidden="1">EVHP!#REF!</definedName>
    <definedName name="_xlnm._FilterDatabase" localSheetId="8" hidden="1">'Notas PE'!#REF!</definedName>
    <definedName name="A" localSheetId="8">[1]ECABR!#REF!</definedName>
    <definedName name="A">[1]ECABR!#REF!</definedName>
    <definedName name="A_impresión_IM" localSheetId="8">[1]ECABR!#REF!</definedName>
    <definedName name="A_impresión_IM">[1]ECABR!#REF!</definedName>
    <definedName name="abc" localSheetId="8">[2]TOTAL!#REF!</definedName>
    <definedName name="abc">[2]TOTAL!#REF!</definedName>
    <definedName name="_xlnm.Extract" localSheetId="8">[3]EGRESOS!#REF!</definedName>
    <definedName name="_xlnm.Extract">[3]EGRESOS!#REF!</definedName>
    <definedName name="_xlnm.Print_Area" localSheetId="9">EAI!#REF!</definedName>
    <definedName name="B" localSheetId="8">[3]EGRESOS!#REF!</definedName>
    <definedName name="B">[3]EGRESOS!#REF!</definedName>
    <definedName name="BASE" localSheetId="8">#REF!</definedName>
    <definedName name="BASE">#REF!</definedName>
    <definedName name="_xlnm.Database" localSheetId="8">[4]REPORTO!#REF!</definedName>
    <definedName name="_xlnm.Database">[4]REPORTO!#REF!</definedName>
    <definedName name="cba" localSheetId="8">[2]TOTAL!#REF!</definedName>
    <definedName name="cba">[2]TOTAL!#REF!</definedName>
    <definedName name="ELOY" localSheetId="8">#REF!</definedName>
    <definedName name="ELOY">#REF!</definedName>
    <definedName name="Fecha" localSheetId="8">#REF!</definedName>
    <definedName name="Fecha">#REF!</definedName>
    <definedName name="HF">[5]T1705HF!$B$20:$B$20</definedName>
    <definedName name="ju" localSheetId="8">[4]REPORTO!#REF!</definedName>
    <definedName name="ju">[4]REPORTO!#REF!</definedName>
    <definedName name="mao" localSheetId="8">[1]ECABR!#REF!</definedName>
    <definedName name="mao">[1]ECABR!#REF!</definedName>
    <definedName name="N" localSheetId="8">#REF!</definedName>
    <definedName name="N">#REF!</definedName>
    <definedName name="REPORTO" localSheetId="8">#REF!</definedName>
    <definedName name="REPORTO">#REF!</definedName>
    <definedName name="TCAIE">[6]CH1902!$B$20:$B$20</definedName>
    <definedName name="TCFEEIS" localSheetId="8">#REF!</definedName>
    <definedName name="TCFEEIS">#REF!</definedName>
    <definedName name="_xlnm.Print_Titles" localSheetId="8">'Notas PE'!#REF!</definedName>
    <definedName name="TRASP" localSheetId="8">#REF!</definedName>
    <definedName name="TRASP">#REF!</definedName>
    <definedName name="U" localSheetId="8">#REF!</definedName>
    <definedName name="U">#REF!</definedName>
    <definedName name="x" localSheetId="8">#REF!</definedName>
    <definedName name="x">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37" l="1"/>
  <c r="E29" i="30" l="1"/>
  <c r="D29" i="30"/>
  <c r="C29" i="30"/>
  <c r="E9" i="30"/>
  <c r="D9" i="30"/>
  <c r="C9" i="30"/>
  <c r="E5" i="30"/>
  <c r="E13" i="30" s="1"/>
  <c r="E17" i="30" s="1"/>
  <c r="E21" i="30" s="1"/>
  <c r="D5" i="30"/>
  <c r="D13" i="30" s="1"/>
  <c r="D17" i="30" s="1"/>
  <c r="D21" i="30" s="1"/>
  <c r="C5" i="30"/>
  <c r="C13" i="30" s="1"/>
  <c r="C17" i="30" s="1"/>
  <c r="C21" i="30" s="1"/>
  <c r="E36" i="29" l="1"/>
  <c r="D36" i="29"/>
  <c r="C36" i="29"/>
  <c r="C40" i="29" s="1"/>
  <c r="E28" i="29"/>
  <c r="E40" i="29" s="1"/>
  <c r="D28" i="29"/>
  <c r="D40" i="29" s="1"/>
  <c r="C28" i="29"/>
  <c r="E14" i="29"/>
  <c r="D14" i="29"/>
  <c r="D24" i="29" s="1"/>
  <c r="C14" i="29"/>
  <c r="C24" i="29" s="1"/>
  <c r="E3" i="29"/>
  <c r="E24" i="29" s="1"/>
  <c r="D3" i="29"/>
  <c r="C3" i="29"/>
  <c r="M25" i="27" l="1"/>
  <c r="K25" i="27"/>
  <c r="L25" i="27" s="1"/>
  <c r="J25" i="27"/>
  <c r="I25" i="27"/>
  <c r="H25" i="27"/>
  <c r="G25" i="27"/>
  <c r="L18" i="27"/>
  <c r="K18" i="27"/>
  <c r="K27" i="27" s="1"/>
  <c r="J18" i="27"/>
  <c r="J27" i="27" s="1"/>
  <c r="I18" i="27"/>
  <c r="I27" i="27" s="1"/>
  <c r="H18" i="27"/>
  <c r="H27" i="27" s="1"/>
  <c r="M15" i="27"/>
  <c r="L15" i="27"/>
  <c r="G15" i="27"/>
  <c r="M14" i="27"/>
  <c r="L14" i="27"/>
  <c r="G14" i="27"/>
  <c r="M13" i="27"/>
  <c r="L13" i="27"/>
  <c r="G13" i="27"/>
  <c r="M12" i="27"/>
  <c r="L12" i="27"/>
  <c r="G12" i="27"/>
  <c r="M11" i="27"/>
  <c r="L11" i="27"/>
  <c r="G11" i="27"/>
  <c r="M10" i="27"/>
  <c r="L10" i="27"/>
  <c r="G10" i="27"/>
  <c r="M9" i="27"/>
  <c r="L9" i="27"/>
  <c r="G9" i="27"/>
  <c r="G18" i="27" s="1"/>
  <c r="G27" i="27" s="1"/>
  <c r="M27" i="27" l="1"/>
  <c r="L27" i="27"/>
  <c r="M18" i="27"/>
  <c r="G34" i="26" l="1"/>
  <c r="J34" i="26" s="1"/>
  <c r="G33" i="26"/>
  <c r="J33" i="26" s="1"/>
  <c r="J32" i="26"/>
  <c r="G32" i="26"/>
  <c r="G31" i="26"/>
  <c r="J31" i="26" s="1"/>
  <c r="J30" i="26" s="1"/>
  <c r="I30" i="26"/>
  <c r="H30" i="26"/>
  <c r="G30" i="26"/>
  <c r="F30" i="26"/>
  <c r="E30" i="26"/>
  <c r="G29" i="26"/>
  <c r="J29" i="26" s="1"/>
  <c r="G28" i="26"/>
  <c r="J28" i="26" s="1"/>
  <c r="G27" i="26"/>
  <c r="J27" i="26" s="1"/>
  <c r="J26" i="26"/>
  <c r="J25" i="26" s="1"/>
  <c r="G26" i="26"/>
  <c r="I25" i="26"/>
  <c r="H25" i="26"/>
  <c r="F25" i="26"/>
  <c r="E25" i="26"/>
  <c r="J24" i="26"/>
  <c r="G24" i="26"/>
  <c r="G23" i="26"/>
  <c r="J23" i="26" s="1"/>
  <c r="J22" i="26" s="1"/>
  <c r="I22" i="26"/>
  <c r="H22" i="26"/>
  <c r="G22" i="26"/>
  <c r="F22" i="26"/>
  <c r="E22" i="26"/>
  <c r="G21" i="26"/>
  <c r="J21" i="26" s="1"/>
  <c r="G20" i="26"/>
  <c r="J20" i="26" s="1"/>
  <c r="G19" i="26"/>
  <c r="G18" i="26" s="1"/>
  <c r="I18" i="26"/>
  <c r="H18" i="26"/>
  <c r="F18" i="26"/>
  <c r="E18" i="26"/>
  <c r="G17" i="26"/>
  <c r="J17" i="26" s="1"/>
  <c r="J16" i="26"/>
  <c r="G16" i="26"/>
  <c r="G15" i="26"/>
  <c r="J15" i="26" s="1"/>
  <c r="G14" i="26"/>
  <c r="J14" i="26" s="1"/>
  <c r="G13" i="26"/>
  <c r="J13" i="26" s="1"/>
  <c r="J12" i="26"/>
  <c r="G12" i="26"/>
  <c r="G11" i="26"/>
  <c r="J11" i="26" s="1"/>
  <c r="G10" i="26"/>
  <c r="G9" i="26" s="1"/>
  <c r="I9" i="26"/>
  <c r="I35" i="26" s="1"/>
  <c r="H9" i="26"/>
  <c r="H35" i="26" s="1"/>
  <c r="F9" i="26"/>
  <c r="E9" i="26"/>
  <c r="G8" i="26"/>
  <c r="J8" i="26" s="1"/>
  <c r="G7" i="26"/>
  <c r="J7" i="26" s="1"/>
  <c r="I6" i="26"/>
  <c r="H6" i="26"/>
  <c r="F6" i="26"/>
  <c r="F35" i="26" s="1"/>
  <c r="E6" i="26"/>
  <c r="E35" i="26" s="1"/>
  <c r="J6" i="26" l="1"/>
  <c r="J35" i="26" s="1"/>
  <c r="J19" i="26"/>
  <c r="J18" i="26" s="1"/>
  <c r="G25" i="26"/>
  <c r="J10" i="26"/>
  <c r="J9" i="26" s="1"/>
  <c r="G6" i="26"/>
  <c r="G35" i="26" s="1"/>
  <c r="E36" i="21" l="1"/>
  <c r="E32" i="21" s="1"/>
  <c r="E35" i="21"/>
  <c r="H35" i="21" s="1"/>
  <c r="E34" i="21"/>
  <c r="H34" i="21" s="1"/>
  <c r="E33" i="21"/>
  <c r="H33" i="21" s="1"/>
  <c r="G32" i="21"/>
  <c r="G37" i="21" s="1"/>
  <c r="F32" i="21"/>
  <c r="F37" i="21" s="1"/>
  <c r="D32" i="21"/>
  <c r="C32" i="21"/>
  <c r="E31" i="21"/>
  <c r="H31" i="21" s="1"/>
  <c r="E30" i="21"/>
  <c r="H30" i="21" s="1"/>
  <c r="E29" i="21"/>
  <c r="H29" i="21" s="1"/>
  <c r="E28" i="21"/>
  <c r="H28" i="21" s="1"/>
  <c r="E27" i="21"/>
  <c r="H27" i="21" s="1"/>
  <c r="E26" i="21"/>
  <c r="E22" i="21" s="1"/>
  <c r="E25" i="21"/>
  <c r="H25" i="21" s="1"/>
  <c r="E24" i="21"/>
  <c r="H24" i="21" s="1"/>
  <c r="E23" i="21"/>
  <c r="H23" i="21" s="1"/>
  <c r="G22" i="21"/>
  <c r="F22" i="21"/>
  <c r="D22" i="21"/>
  <c r="C22" i="21"/>
  <c r="E21" i="21"/>
  <c r="H21" i="21" s="1"/>
  <c r="E20" i="21"/>
  <c r="H20" i="21" s="1"/>
  <c r="E19" i="21"/>
  <c r="H19" i="21" s="1"/>
  <c r="E18" i="21"/>
  <c r="H18" i="21" s="1"/>
  <c r="E17" i="21"/>
  <c r="H17" i="21" s="1"/>
  <c r="E16" i="21"/>
  <c r="H16" i="21" s="1"/>
  <c r="E15" i="21"/>
  <c r="H15" i="21" s="1"/>
  <c r="G14" i="21"/>
  <c r="F14" i="21"/>
  <c r="D14" i="21"/>
  <c r="D37" i="21" s="1"/>
  <c r="C14" i="21"/>
  <c r="C37" i="21" s="1"/>
  <c r="E13" i="21"/>
  <c r="H13" i="21" s="1"/>
  <c r="E12" i="21"/>
  <c r="H12" i="21" s="1"/>
  <c r="E11" i="21"/>
  <c r="H11" i="21" s="1"/>
  <c r="E10" i="21"/>
  <c r="H10" i="21" s="1"/>
  <c r="E9" i="21"/>
  <c r="H9" i="21" s="1"/>
  <c r="E8" i="21"/>
  <c r="H8" i="21" s="1"/>
  <c r="E7" i="21"/>
  <c r="H7" i="21" s="1"/>
  <c r="E6" i="21"/>
  <c r="H6" i="21" s="1"/>
  <c r="H5" i="21" s="1"/>
  <c r="G5" i="21"/>
  <c r="F5" i="21"/>
  <c r="D5" i="21"/>
  <c r="C5" i="21"/>
  <c r="F76" i="19"/>
  <c r="I76" i="19" s="1"/>
  <c r="F75" i="19"/>
  <c r="I75" i="19" s="1"/>
  <c r="I74" i="19"/>
  <c r="F74" i="19"/>
  <c r="F73" i="19"/>
  <c r="I73" i="19" s="1"/>
  <c r="F72" i="19"/>
  <c r="I72" i="19" s="1"/>
  <c r="F71" i="19"/>
  <c r="I71" i="19" s="1"/>
  <c r="I70" i="19"/>
  <c r="F70" i="19"/>
  <c r="H69" i="19"/>
  <c r="G69" i="19"/>
  <c r="E69" i="19"/>
  <c r="D69" i="19"/>
  <c r="F69" i="19" s="1"/>
  <c r="I69" i="19" s="1"/>
  <c r="I68" i="19"/>
  <c r="F68" i="19"/>
  <c r="F67" i="19"/>
  <c r="I67" i="19" s="1"/>
  <c r="F66" i="19"/>
  <c r="I66" i="19" s="1"/>
  <c r="H65" i="19"/>
  <c r="G65" i="19"/>
  <c r="E65" i="19"/>
  <c r="D65" i="19"/>
  <c r="F65" i="19" s="1"/>
  <c r="I65" i="19" s="1"/>
  <c r="F64" i="19"/>
  <c r="I64" i="19" s="1"/>
  <c r="F63" i="19"/>
  <c r="I63" i="19" s="1"/>
  <c r="I62" i="19"/>
  <c r="F62" i="19"/>
  <c r="F61" i="19"/>
  <c r="I61" i="19" s="1"/>
  <c r="F60" i="19"/>
  <c r="I60" i="19" s="1"/>
  <c r="F59" i="19"/>
  <c r="I59" i="19" s="1"/>
  <c r="I58" i="19"/>
  <c r="F58" i="19"/>
  <c r="H57" i="19"/>
  <c r="G57" i="19"/>
  <c r="E57" i="19"/>
  <c r="D57" i="19"/>
  <c r="F57" i="19" s="1"/>
  <c r="I57" i="19" s="1"/>
  <c r="I56" i="19"/>
  <c r="F56" i="19"/>
  <c r="F55" i="19"/>
  <c r="I55" i="19" s="1"/>
  <c r="F54" i="19"/>
  <c r="I54" i="19" s="1"/>
  <c r="H53" i="19"/>
  <c r="G53" i="19"/>
  <c r="E53" i="19"/>
  <c r="D53" i="19"/>
  <c r="F53" i="19" s="1"/>
  <c r="I53" i="19" s="1"/>
  <c r="F52" i="19"/>
  <c r="I52" i="19" s="1"/>
  <c r="F51" i="19"/>
  <c r="I51" i="19" s="1"/>
  <c r="I50" i="19"/>
  <c r="F50" i="19"/>
  <c r="F49" i="19"/>
  <c r="I49" i="19" s="1"/>
  <c r="F48" i="19"/>
  <c r="I48" i="19" s="1"/>
  <c r="F47" i="19"/>
  <c r="I47" i="19" s="1"/>
  <c r="I46" i="19"/>
  <c r="F46" i="19"/>
  <c r="F45" i="19"/>
  <c r="I45" i="19" s="1"/>
  <c r="F44" i="19"/>
  <c r="I44" i="19" s="1"/>
  <c r="H43" i="19"/>
  <c r="G43" i="19"/>
  <c r="E43" i="19"/>
  <c r="D43" i="19"/>
  <c r="F43" i="19" s="1"/>
  <c r="I43" i="19" s="1"/>
  <c r="F42" i="19"/>
  <c r="I42" i="19" s="1"/>
  <c r="F41" i="19"/>
  <c r="I41" i="19" s="1"/>
  <c r="I40" i="19"/>
  <c r="F40" i="19"/>
  <c r="F39" i="19"/>
  <c r="I39" i="19" s="1"/>
  <c r="F38" i="19"/>
  <c r="I38" i="19" s="1"/>
  <c r="F37" i="19"/>
  <c r="I37" i="19" s="1"/>
  <c r="I36" i="19"/>
  <c r="F36" i="19"/>
  <c r="F35" i="19"/>
  <c r="I35" i="19" s="1"/>
  <c r="F34" i="19"/>
  <c r="I34" i="19" s="1"/>
  <c r="H33" i="19"/>
  <c r="G33" i="19"/>
  <c r="E33" i="19"/>
  <c r="D33" i="19"/>
  <c r="F33" i="19" s="1"/>
  <c r="I33" i="19" s="1"/>
  <c r="F32" i="19"/>
  <c r="I32" i="19" s="1"/>
  <c r="F31" i="19"/>
  <c r="I31" i="19" s="1"/>
  <c r="I30" i="19"/>
  <c r="F30" i="19"/>
  <c r="F29" i="19"/>
  <c r="I29" i="19" s="1"/>
  <c r="F28" i="19"/>
  <c r="I28" i="19" s="1"/>
  <c r="F27" i="19"/>
  <c r="I27" i="19" s="1"/>
  <c r="I26" i="19"/>
  <c r="F26" i="19"/>
  <c r="F25" i="19"/>
  <c r="I25" i="19" s="1"/>
  <c r="F24" i="19"/>
  <c r="I24" i="19" s="1"/>
  <c r="H23" i="19"/>
  <c r="G23" i="19"/>
  <c r="E23" i="19"/>
  <c r="D23" i="19"/>
  <c r="F23" i="19" s="1"/>
  <c r="I23" i="19" s="1"/>
  <c r="F22" i="19"/>
  <c r="I22" i="19" s="1"/>
  <c r="F21" i="19"/>
  <c r="I21" i="19" s="1"/>
  <c r="I20" i="19"/>
  <c r="F20" i="19"/>
  <c r="F19" i="19"/>
  <c r="I19" i="19" s="1"/>
  <c r="F18" i="19"/>
  <c r="I18" i="19" s="1"/>
  <c r="F17" i="19"/>
  <c r="I17" i="19" s="1"/>
  <c r="I16" i="19"/>
  <c r="F16" i="19"/>
  <c r="F15" i="19"/>
  <c r="I15" i="19" s="1"/>
  <c r="F14" i="19"/>
  <c r="I14" i="19" s="1"/>
  <c r="H13" i="19"/>
  <c r="H77" i="19" s="1"/>
  <c r="G13" i="19"/>
  <c r="G77" i="19" s="1"/>
  <c r="E13" i="19"/>
  <c r="D13" i="19"/>
  <c r="F13" i="19" s="1"/>
  <c r="I13" i="19" s="1"/>
  <c r="F12" i="19"/>
  <c r="I12" i="19" s="1"/>
  <c r="F11" i="19"/>
  <c r="I11" i="19" s="1"/>
  <c r="I10" i="19"/>
  <c r="F10" i="19"/>
  <c r="F9" i="19"/>
  <c r="I9" i="19" s="1"/>
  <c r="F8" i="19"/>
  <c r="I8" i="19" s="1"/>
  <c r="F7" i="19"/>
  <c r="I7" i="19" s="1"/>
  <c r="I6" i="19"/>
  <c r="F6" i="19"/>
  <c r="H5" i="19"/>
  <c r="G5" i="19"/>
  <c r="E5" i="19"/>
  <c r="E77" i="19" s="1"/>
  <c r="D5" i="19"/>
  <c r="D77" i="19" s="1"/>
  <c r="G39" i="16"/>
  <c r="F39" i="16"/>
  <c r="D39" i="16"/>
  <c r="C39" i="16"/>
  <c r="E38" i="16"/>
  <c r="H38" i="16" s="1"/>
  <c r="E37" i="16"/>
  <c r="H37" i="16" s="1"/>
  <c r="E36" i="16"/>
  <c r="H36" i="16" s="1"/>
  <c r="E35" i="16"/>
  <c r="H35" i="16" s="1"/>
  <c r="E34" i="16"/>
  <c r="H34" i="16" s="1"/>
  <c r="E33" i="16"/>
  <c r="H33" i="16" s="1"/>
  <c r="E32" i="16"/>
  <c r="H32" i="16" s="1"/>
  <c r="G25" i="16"/>
  <c r="F25" i="16"/>
  <c r="D25" i="16"/>
  <c r="C25" i="16"/>
  <c r="E24" i="16"/>
  <c r="H24" i="16" s="1"/>
  <c r="E23" i="16"/>
  <c r="H23" i="16" s="1"/>
  <c r="E22" i="16"/>
  <c r="H22" i="16" s="1"/>
  <c r="E21" i="16"/>
  <c r="H21" i="16" s="1"/>
  <c r="G14" i="16"/>
  <c r="F14" i="16"/>
  <c r="D14" i="16"/>
  <c r="C14" i="16"/>
  <c r="E12" i="16"/>
  <c r="H12" i="16" s="1"/>
  <c r="E11" i="16"/>
  <c r="H11" i="16" s="1"/>
  <c r="E10" i="16"/>
  <c r="H10" i="16" s="1"/>
  <c r="E9" i="16"/>
  <c r="H9" i="16" s="1"/>
  <c r="E8" i="16"/>
  <c r="H8" i="16" s="1"/>
  <c r="E7" i="16"/>
  <c r="H7" i="16" s="1"/>
  <c r="E6" i="16"/>
  <c r="H6" i="16" s="1"/>
  <c r="H14" i="16" s="1"/>
  <c r="E5" i="17"/>
  <c r="E9" i="17" s="1"/>
  <c r="H5" i="17"/>
  <c r="H9" i="17" s="1"/>
  <c r="E6" i="17"/>
  <c r="H6" i="17" s="1"/>
  <c r="E7" i="17"/>
  <c r="H7" i="17"/>
  <c r="E8" i="17"/>
  <c r="H8" i="17"/>
  <c r="C9" i="17"/>
  <c r="D9" i="17"/>
  <c r="F9" i="17"/>
  <c r="G9" i="17"/>
  <c r="H14" i="21" l="1"/>
  <c r="H26" i="21"/>
  <c r="H22" i="21" s="1"/>
  <c r="H36" i="21"/>
  <c r="H32" i="21" s="1"/>
  <c r="H37" i="21" s="1"/>
  <c r="E14" i="21"/>
  <c r="E37" i="21" s="1"/>
  <c r="E5" i="21"/>
  <c r="F5" i="19"/>
  <c r="H25" i="16"/>
  <c r="H39" i="16"/>
  <c r="E25" i="16"/>
  <c r="E14" i="16"/>
  <c r="E39" i="16"/>
  <c r="F77" i="19" l="1"/>
  <c r="I5" i="19"/>
  <c r="I77" i="19" s="1"/>
  <c r="I38" i="15" l="1"/>
  <c r="I37" i="15" s="1"/>
  <c r="I39" i="15" s="1"/>
  <c r="F38" i="15"/>
  <c r="F37" i="15" s="1"/>
  <c r="H37" i="15"/>
  <c r="H39" i="15" s="1"/>
  <c r="G37" i="15"/>
  <c r="G39" i="15" s="1"/>
  <c r="E37" i="15"/>
  <c r="E39" i="15" s="1"/>
  <c r="D37" i="15"/>
  <c r="D39" i="15" s="1"/>
  <c r="I35" i="15"/>
  <c r="F35" i="15"/>
  <c r="I34" i="15"/>
  <c r="F34" i="15"/>
  <c r="I33" i="15"/>
  <c r="I31" i="15" s="1"/>
  <c r="F33" i="15"/>
  <c r="I32" i="15"/>
  <c r="F32" i="15"/>
  <c r="F31" i="15" s="1"/>
  <c r="H31" i="15"/>
  <c r="G31" i="15"/>
  <c r="E31" i="15"/>
  <c r="D31" i="15"/>
  <c r="I29" i="15"/>
  <c r="F29" i="15"/>
  <c r="I28" i="15"/>
  <c r="F28" i="15"/>
  <c r="I27" i="15"/>
  <c r="F27" i="15"/>
  <c r="I26" i="15"/>
  <c r="F26" i="15"/>
  <c r="I25" i="15"/>
  <c r="F25" i="15"/>
  <c r="I24" i="15"/>
  <c r="I21" i="15" s="1"/>
  <c r="F24" i="15"/>
  <c r="I23" i="15"/>
  <c r="F23" i="15"/>
  <c r="I22" i="15"/>
  <c r="F22" i="15"/>
  <c r="H21" i="15"/>
  <c r="G21" i="15"/>
  <c r="F21" i="15"/>
  <c r="E21" i="15"/>
  <c r="D21" i="15"/>
  <c r="H16" i="15"/>
  <c r="G16" i="15"/>
  <c r="E16" i="15"/>
  <c r="D16" i="15"/>
  <c r="I14" i="15"/>
  <c r="F14" i="15"/>
  <c r="I13" i="15"/>
  <c r="F13" i="15"/>
  <c r="I12" i="15"/>
  <c r="F12" i="15"/>
  <c r="I11" i="15"/>
  <c r="F11" i="15"/>
  <c r="I10" i="15"/>
  <c r="F10" i="15"/>
  <c r="I9" i="15"/>
  <c r="F9" i="15"/>
  <c r="I8" i="15"/>
  <c r="F8" i="15"/>
  <c r="I7" i="15"/>
  <c r="F7" i="15"/>
  <c r="F16" i="15" s="1"/>
  <c r="I6" i="15"/>
  <c r="F6" i="15"/>
  <c r="I5" i="15"/>
  <c r="I16" i="15" s="1"/>
  <c r="F5" i="15"/>
  <c r="F39" i="15" l="1"/>
  <c r="AE51" i="14" l="1"/>
  <c r="AE60" i="14" s="1"/>
  <c r="AE28" i="14"/>
  <c r="AE15" i="14"/>
  <c r="AE20" i="14" s="1"/>
  <c r="AE7" i="14"/>
  <c r="Z79" i="14"/>
  <c r="Y79" i="14"/>
  <c r="Y78" i="14" s="1"/>
  <c r="Z78" i="14"/>
  <c r="Z69" i="14"/>
  <c r="Y69" i="14"/>
  <c r="Z67" i="14"/>
  <c r="Y67" i="14"/>
  <c r="Z65" i="14"/>
  <c r="Y65" i="14"/>
  <c r="Z59" i="14"/>
  <c r="Z46" i="14" s="1"/>
  <c r="Y59" i="14"/>
  <c r="Z56" i="14"/>
  <c r="Y56" i="14"/>
  <c r="Z47" i="14"/>
  <c r="Y47" i="14"/>
  <c r="Y46" i="14"/>
  <c r="Y37" i="14"/>
  <c r="Y28" i="14"/>
  <c r="Y20" i="14"/>
  <c r="Z15" i="14"/>
  <c r="Y15" i="14"/>
  <c r="AA2" i="14"/>
  <c r="S25" i="14"/>
  <c r="S21" i="14"/>
  <c r="S16" i="14"/>
  <c r="U2" i="14"/>
  <c r="M220" i="14"/>
  <c r="L219" i="14"/>
  <c r="M219" i="14" s="1"/>
  <c r="M217" i="14"/>
  <c r="M216" i="14"/>
  <c r="M215" i="14"/>
  <c r="M214" i="14"/>
  <c r="M213" i="14"/>
  <c r="M212" i="14"/>
  <c r="M211" i="14"/>
  <c r="M210" i="14"/>
  <c r="M209" i="14"/>
  <c r="L208" i="14"/>
  <c r="M208" i="14" s="1"/>
  <c r="M207" i="14"/>
  <c r="M206" i="14"/>
  <c r="L206" i="14"/>
  <c r="M205" i="14"/>
  <c r="M204" i="14"/>
  <c r="L204" i="14"/>
  <c r="M203" i="14"/>
  <c r="M202" i="14"/>
  <c r="M201" i="14"/>
  <c r="M200" i="14"/>
  <c r="M199" i="14"/>
  <c r="L198" i="14"/>
  <c r="M198" i="14" s="1"/>
  <c r="M197" i="14"/>
  <c r="M196" i="14"/>
  <c r="L195" i="14"/>
  <c r="M195" i="14" s="1"/>
  <c r="M194" i="14"/>
  <c r="M193" i="14"/>
  <c r="M192" i="14"/>
  <c r="M191" i="14"/>
  <c r="M190" i="14"/>
  <c r="M189" i="14"/>
  <c r="M188" i="14"/>
  <c r="M187" i="14"/>
  <c r="L186" i="14"/>
  <c r="M186" i="14" s="1"/>
  <c r="M184" i="14"/>
  <c r="M183" i="14"/>
  <c r="L182" i="14"/>
  <c r="M182" i="14" s="1"/>
  <c r="M181" i="14"/>
  <c r="M180" i="14"/>
  <c r="L180" i="14"/>
  <c r="M179" i="14"/>
  <c r="M178" i="14"/>
  <c r="L177" i="14"/>
  <c r="M177" i="14" s="1"/>
  <c r="M176" i="14"/>
  <c r="M175" i="14"/>
  <c r="M174" i="14"/>
  <c r="L174" i="14"/>
  <c r="M173" i="14"/>
  <c r="M172" i="14"/>
  <c r="L171" i="14"/>
  <c r="M171" i="14" s="1"/>
  <c r="L170" i="14"/>
  <c r="M170" i="14" s="1"/>
  <c r="M169" i="14"/>
  <c r="M168" i="14"/>
  <c r="M167" i="14"/>
  <c r="L167" i="14"/>
  <c r="M166" i="14"/>
  <c r="M165" i="14"/>
  <c r="L164" i="14"/>
  <c r="M164" i="14" s="1"/>
  <c r="M163" i="14"/>
  <c r="M162" i="14"/>
  <c r="M161" i="14"/>
  <c r="L161" i="14"/>
  <c r="M159" i="14"/>
  <c r="M158" i="14"/>
  <c r="M157" i="14"/>
  <c r="L157" i="14"/>
  <c r="M156" i="14"/>
  <c r="M155" i="14"/>
  <c r="M154" i="14"/>
  <c r="M153" i="14"/>
  <c r="M152" i="14"/>
  <c r="L151" i="14"/>
  <c r="M151" i="14" s="1"/>
  <c r="M150" i="14"/>
  <c r="M149" i="14"/>
  <c r="L149" i="14"/>
  <c r="M148" i="14"/>
  <c r="M147" i="14"/>
  <c r="L146" i="14"/>
  <c r="M146" i="14" s="1"/>
  <c r="M145" i="14"/>
  <c r="M144" i="14"/>
  <c r="M143" i="14"/>
  <c r="L142" i="14"/>
  <c r="M142" i="14" s="1"/>
  <c r="M141" i="14"/>
  <c r="M140" i="14"/>
  <c r="M139" i="14"/>
  <c r="M138" i="14"/>
  <c r="L137" i="14"/>
  <c r="M137" i="14" s="1"/>
  <c r="M136" i="14"/>
  <c r="M135" i="14"/>
  <c r="L134" i="14"/>
  <c r="M134" i="14" s="1"/>
  <c r="M133" i="14"/>
  <c r="M132" i="14"/>
  <c r="L131" i="14"/>
  <c r="M131" i="14" s="1"/>
  <c r="M130" i="14"/>
  <c r="M129" i="14"/>
  <c r="L128" i="14"/>
  <c r="M128" i="14" s="1"/>
  <c r="L127" i="14"/>
  <c r="M127" i="14" s="1"/>
  <c r="M126" i="14"/>
  <c r="M125" i="14"/>
  <c r="M124" i="14"/>
  <c r="M123" i="14"/>
  <c r="M122" i="14"/>
  <c r="M121" i="14"/>
  <c r="M120" i="14"/>
  <c r="M119" i="14"/>
  <c r="M118" i="14"/>
  <c r="M117" i="14"/>
  <c r="L117" i="14"/>
  <c r="M116" i="14"/>
  <c r="M115" i="14"/>
  <c r="M114" i="14"/>
  <c r="M113" i="14"/>
  <c r="M112" i="14"/>
  <c r="M111" i="14"/>
  <c r="M110" i="14"/>
  <c r="M109" i="14"/>
  <c r="M108" i="14"/>
  <c r="L107" i="14"/>
  <c r="M107" i="14" s="1"/>
  <c r="M106" i="14"/>
  <c r="M105" i="14"/>
  <c r="M104" i="14"/>
  <c r="M103" i="14"/>
  <c r="M102" i="14"/>
  <c r="M101" i="14"/>
  <c r="L100" i="14"/>
  <c r="M100" i="14" s="1"/>
  <c r="L99" i="14"/>
  <c r="L86" i="14"/>
  <c r="L84" i="14"/>
  <c r="L82" i="14"/>
  <c r="L76" i="14"/>
  <c r="L73" i="14"/>
  <c r="L72" i="14"/>
  <c r="L64" i="14"/>
  <c r="L57" i="14" s="1"/>
  <c r="L58" i="14"/>
  <c r="L45" i="14"/>
  <c r="L36" i="14"/>
  <c r="L33" i="14"/>
  <c r="L27" i="14"/>
  <c r="L24" i="14"/>
  <c r="L18" i="14"/>
  <c r="L7" i="14" s="1"/>
  <c r="L8" i="14"/>
  <c r="N2" i="14"/>
  <c r="C146" i="14"/>
  <c r="C134" i="14"/>
  <c r="C127" i="14"/>
  <c r="D123" i="14"/>
  <c r="D122" i="14"/>
  <c r="D121" i="14"/>
  <c r="G120" i="14"/>
  <c r="F120" i="14"/>
  <c r="E120" i="14"/>
  <c r="D120" i="14"/>
  <c r="C120" i="14"/>
  <c r="D119" i="14"/>
  <c r="D118" i="14"/>
  <c r="D117" i="14"/>
  <c r="D116" i="14"/>
  <c r="D115" i="14"/>
  <c r="D114" i="14"/>
  <c r="D113" i="14"/>
  <c r="D112" i="14"/>
  <c r="D110" i="14" s="1"/>
  <c r="D111" i="14"/>
  <c r="G110" i="14"/>
  <c r="F110" i="14"/>
  <c r="E110" i="14"/>
  <c r="C110" i="14"/>
  <c r="C103" i="14"/>
  <c r="C96" i="14"/>
  <c r="C90" i="14"/>
  <c r="E80" i="14"/>
  <c r="D80" i="14"/>
  <c r="C80" i="14"/>
  <c r="E74" i="14"/>
  <c r="D74" i="14"/>
  <c r="C74" i="14"/>
  <c r="E62" i="14"/>
  <c r="D62" i="14"/>
  <c r="C62" i="14"/>
  <c r="E54" i="14"/>
  <c r="D54" i="14"/>
  <c r="C54" i="14"/>
  <c r="C41" i="14"/>
  <c r="C32" i="14"/>
  <c r="H2" i="14"/>
  <c r="L160" i="14" l="1"/>
  <c r="M160" i="14" s="1"/>
  <c r="M99" i="14"/>
  <c r="L185" i="14"/>
  <c r="M185" i="14" s="1"/>
  <c r="L218" i="14"/>
  <c r="M218" i="14" s="1"/>
  <c r="L98" i="14" l="1"/>
  <c r="F53" i="11" l="1"/>
  <c r="E53" i="11"/>
  <c r="F52" i="11"/>
  <c r="E52" i="11"/>
  <c r="F48" i="11"/>
  <c r="F47" i="11" s="1"/>
  <c r="F57" i="11" s="1"/>
  <c r="E48" i="11"/>
  <c r="E47" i="11" s="1"/>
  <c r="E57" i="11" s="1"/>
  <c r="F40" i="11"/>
  <c r="F44" i="11" s="1"/>
  <c r="E40" i="11"/>
  <c r="E44" i="11" s="1"/>
  <c r="F36" i="11"/>
  <c r="E36" i="11"/>
  <c r="F16" i="11"/>
  <c r="E16" i="11"/>
  <c r="F5" i="11"/>
  <c r="F33" i="11" s="1"/>
  <c r="E5" i="11"/>
  <c r="E33" i="11" s="1"/>
  <c r="E59" i="11" l="1"/>
  <c r="F59" i="11"/>
  <c r="G36" i="10" l="1"/>
  <c r="G35" i="10"/>
  <c r="G34" i="10"/>
  <c r="F34" i="10"/>
  <c r="G32" i="10"/>
  <c r="G31" i="10"/>
  <c r="G30" i="10"/>
  <c r="G29" i="10"/>
  <c r="G28" i="10"/>
  <c r="E27" i="10"/>
  <c r="D27" i="10"/>
  <c r="G27" i="10" s="1"/>
  <c r="G25" i="10"/>
  <c r="G24" i="10"/>
  <c r="G23" i="10"/>
  <c r="C22" i="10"/>
  <c r="G22" i="10" s="1"/>
  <c r="F20" i="10"/>
  <c r="F38" i="10" s="1"/>
  <c r="E20" i="10"/>
  <c r="E38" i="10" s="1"/>
  <c r="G18" i="10"/>
  <c r="G17" i="10"/>
  <c r="F16" i="10"/>
  <c r="G16" i="10" s="1"/>
  <c r="G14" i="10"/>
  <c r="G13" i="10"/>
  <c r="G12" i="10"/>
  <c r="G11" i="10"/>
  <c r="G10" i="10"/>
  <c r="E9" i="10"/>
  <c r="D9" i="10"/>
  <c r="D20" i="10" s="1"/>
  <c r="D38" i="10" s="1"/>
  <c r="G7" i="10"/>
  <c r="G6" i="10"/>
  <c r="G5" i="10"/>
  <c r="C4" i="10"/>
  <c r="C20" i="10" s="1"/>
  <c r="C38" i="10" l="1"/>
  <c r="G38" i="10" s="1"/>
  <c r="G20" i="10"/>
  <c r="G4" i="10"/>
  <c r="G9" i="10"/>
  <c r="G23" i="9" l="1"/>
  <c r="F23" i="9"/>
  <c r="G18" i="9"/>
  <c r="G29" i="9" s="1"/>
  <c r="F18" i="9"/>
  <c r="F29" i="9" s="1"/>
  <c r="G16" i="9"/>
  <c r="G3" i="9" s="1"/>
  <c r="G33" i="9" s="1"/>
  <c r="G10" i="9"/>
  <c r="F10" i="9"/>
  <c r="F16" i="9" s="1"/>
  <c r="F3" i="9" s="1"/>
  <c r="F33" i="9" s="1"/>
  <c r="G5" i="9"/>
  <c r="F5" i="9"/>
  <c r="G24" i="8" l="1"/>
  <c r="F24" i="8"/>
  <c r="F23" i="8"/>
  <c r="G23" i="8" s="1"/>
  <c r="F22" i="8"/>
  <c r="G22" i="8" s="1"/>
  <c r="F21" i="8"/>
  <c r="G21" i="8" s="1"/>
  <c r="G20" i="8"/>
  <c r="F20" i="8"/>
  <c r="F19" i="8"/>
  <c r="G19" i="8" s="1"/>
  <c r="F18" i="8"/>
  <c r="G18" i="8" s="1"/>
  <c r="F17" i="8"/>
  <c r="F15" i="8" s="1"/>
  <c r="G16" i="8"/>
  <c r="F16" i="8"/>
  <c r="E15" i="8"/>
  <c r="D15" i="8"/>
  <c r="C15" i="8"/>
  <c r="F13" i="8"/>
  <c r="G13" i="8" s="1"/>
  <c r="F12" i="8"/>
  <c r="G12" i="8" s="1"/>
  <c r="F11" i="8"/>
  <c r="G11" i="8" s="1"/>
  <c r="F10" i="8"/>
  <c r="G10" i="8" s="1"/>
  <c r="F9" i="8"/>
  <c r="F6" i="8" s="1"/>
  <c r="F4" i="8" s="1"/>
  <c r="F8" i="8"/>
  <c r="G8" i="8" s="1"/>
  <c r="F7" i="8"/>
  <c r="G7" i="8" s="1"/>
  <c r="E6" i="8"/>
  <c r="E4" i="8" s="1"/>
  <c r="D6" i="8"/>
  <c r="D4" i="8" s="1"/>
  <c r="C6" i="8"/>
  <c r="C4" i="8"/>
  <c r="G6" i="8" l="1"/>
  <c r="G4" i="8" s="1"/>
  <c r="G15" i="8"/>
  <c r="G9" i="8"/>
  <c r="G17" i="8"/>
  <c r="D56" i="7" l="1"/>
  <c r="D43" i="7" s="1"/>
  <c r="C56" i="7"/>
  <c r="D49" i="7"/>
  <c r="C49" i="7"/>
  <c r="D44" i="7"/>
  <c r="C44" i="7"/>
  <c r="C43" i="7"/>
  <c r="D35" i="7"/>
  <c r="D24" i="7" s="1"/>
  <c r="C35" i="7"/>
  <c r="D25" i="7"/>
  <c r="C25" i="7"/>
  <c r="C24" i="7"/>
  <c r="D13" i="7"/>
  <c r="C13" i="7"/>
  <c r="C3" i="7" s="1"/>
  <c r="D4" i="7"/>
  <c r="D3" i="7" s="1"/>
  <c r="C4" i="7"/>
  <c r="H42" i="5" l="1"/>
  <c r="H46" i="5" s="1"/>
  <c r="H48" i="5" s="1"/>
  <c r="G42" i="5"/>
  <c r="G46" i="5" s="1"/>
  <c r="G48" i="5" s="1"/>
  <c r="H35" i="5"/>
  <c r="G35" i="5"/>
  <c r="H30" i="5"/>
  <c r="G30" i="5"/>
  <c r="H26" i="5"/>
  <c r="G26" i="5"/>
  <c r="D26" i="5"/>
  <c r="C26" i="5"/>
  <c r="H24" i="5"/>
  <c r="G24" i="5"/>
  <c r="H14" i="5"/>
  <c r="G14" i="5"/>
  <c r="D13" i="5"/>
  <c r="D28" i="5" s="1"/>
  <c r="C13" i="5"/>
  <c r="C28" i="5" s="1"/>
  <c r="E56" i="3" l="1"/>
  <c r="E59" i="3" s="1"/>
  <c r="D56" i="3"/>
  <c r="D59" i="3" s="1"/>
  <c r="E49" i="3"/>
  <c r="D49" i="3"/>
  <c r="E43" i="3"/>
  <c r="D43" i="3"/>
  <c r="E39" i="3"/>
  <c r="D39" i="3"/>
  <c r="E29" i="3"/>
  <c r="D29" i="3"/>
  <c r="E25" i="3"/>
  <c r="D25" i="3"/>
  <c r="E22" i="3"/>
  <c r="E61" i="3" s="1"/>
  <c r="D22" i="3"/>
  <c r="D61" i="3" s="1"/>
  <c r="E15" i="3"/>
  <c r="D15" i="3"/>
  <c r="E12" i="3"/>
  <c r="D12" i="3"/>
  <c r="E4" i="3"/>
  <c r="D4" i="3"/>
  <c r="G10" i="20" l="1"/>
  <c r="F10" i="20"/>
  <c r="D10" i="20"/>
  <c r="C10" i="20"/>
  <c r="E9" i="20"/>
  <c r="H9" i="20" s="1"/>
  <c r="E8" i="20"/>
  <c r="H8" i="20" s="1"/>
  <c r="E7" i="20"/>
  <c r="H7" i="20" s="1"/>
  <c r="E6" i="20"/>
  <c r="H6" i="20" s="1"/>
  <c r="E5" i="20"/>
  <c r="H5" i="20" s="1"/>
  <c r="H10" i="20" l="1"/>
  <c r="E10" i="20"/>
</calcChain>
</file>

<file path=xl/sharedStrings.xml><?xml version="1.0" encoding="utf-8"?>
<sst xmlns="http://schemas.openxmlformats.org/spreadsheetml/2006/main" count="9856" uniqueCount="4550">
  <si>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</si>
  <si>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</si>
  <si>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</si>
  <si>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</si>
  <si>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</si>
  <si>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</si>
  <si>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</si>
  <si>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</si>
  <si>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</si>
  <si>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</si>
  <si>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</si>
  <si>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</si>
  <si>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</si>
  <si>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</si>
  <si>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</si>
  <si>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</si>
  <si>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</si>
  <si>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</si>
  <si>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</si>
  <si>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</si>
  <si>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</si>
  <si>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</si>
  <si>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</si>
  <si>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</si>
  <si>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</si>
  <si>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</si>
  <si>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</si>
  <si>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</si>
  <si>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</si>
  <si>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</si>
  <si>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</si>
  <si>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</si>
  <si>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</si>
  <si>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</si>
  <si>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</si>
  <si>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</si>
  <si>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</si>
  <si>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</si>
  <si>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</si>
  <si>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</si>
  <si>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</si>
  <si>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</si>
  <si>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</si>
  <si>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</si>
  <si>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</si>
  <si>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</si>
  <si>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</si>
  <si>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</si>
  <si>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</si>
  <si>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</si>
  <si>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</si>
  <si>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</si>
  <si>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</si>
  <si>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</si>
  <si>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</si>
  <si>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</si>
  <si>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</si>
  <si>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</si>
  <si>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</si>
  <si>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</si>
  <si>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</si>
  <si>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</si>
  <si>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</si>
  <si>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</si>
  <si>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</si>
  <si>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</si>
  <si>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</si>
  <si>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</si>
  <si>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</si>
  <si>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</si>
  <si>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</si>
  <si>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</si>
  <si>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</si>
  <si>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</si>
  <si>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</si>
  <si>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</si>
  <si>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 Circulante</t>
  </si>
  <si>
    <t>Total de Pasivo Circulante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</si>
  <si>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</si>
  <si>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</si>
  <si>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</si>
  <si>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</si>
  <si>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</si>
  <si>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</si>
  <si>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</si>
  <si>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</si>
  <si>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</si>
  <si>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</si>
  <si>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</si>
  <si>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</si>
  <si>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</si>
  <si>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</si>
  <si>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</si>
  <si>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</si>
  <si>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</si>
  <si>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</si>
  <si>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</si>
  <si>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</si>
  <si>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</si>
  <si>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</si>
  <si>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</si>
  <si>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</si>
  <si>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</si>
  <si>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</si>
  <si>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</si>
  <si>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</si>
  <si>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</si>
  <si>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</si>
  <si>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</si>
  <si>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</si>
  <si>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</si>
  <si>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</si>
  <si>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</si>
  <si>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</si>
  <si>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Aplicación</t>
  </si>
  <si>
    <t>Exceso o Insuficiencia en la Actualización de la Hacienda Pública/Patrimonio</t>
  </si>
  <si>
    <t>Concepto</t>
  </si>
  <si>
    <t>Saldo Inicial 
1</t>
  </si>
  <si>
    <t>Saldo Final 
4 (1+2-3)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</si>
  <si>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</si>
  <si>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</si>
  <si>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</si>
  <si>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</si>
  <si>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</si>
  <si>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</si>
  <si>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</si>
  <si>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</si>
  <si>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</si>
  <si>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</si>
  <si>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</si>
  <si>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</si>
  <si>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</si>
  <si>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</si>
  <si>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a Corto Plazo</t>
  </si>
  <si>
    <t xml:space="preserve">Largo Plazo           </t>
  </si>
  <si>
    <t>Subtotal Largo Plazo</t>
  </si>
  <si>
    <t>Otros Pasivos</t>
  </si>
  <si>
    <t>Total Deuda y Otros Pasivos</t>
  </si>
  <si>
    <t>Total</t>
  </si>
  <si>
    <t xml:space="preserve">Revalúos  </t>
  </si>
  <si>
    <t>Flujo de Efectivo de las Actividades de Operación</t>
  </si>
  <si>
    <t>Origen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</si>
  <si>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</si>
  <si>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</si>
  <si>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Otros Orígenes de Operación</t>
  </si>
  <si>
    <t>xx</t>
  </si>
  <si>
    <t>Transferencias al resto del Sector Público</t>
  </si>
  <si>
    <t xml:space="preserve">Subsidios y Subvenciones </t>
  </si>
  <si>
    <t xml:space="preserve">Participaciones </t>
  </si>
  <si>
    <t>Otras Aplicaciones de Operación</t>
  </si>
  <si>
    <t>Flujo Neto de Efectivo por Actividades de Operación</t>
  </si>
  <si>
    <t>Flujo de Efectivo de las actividades de Inversión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</si>
  <si>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</si>
  <si>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</si>
  <si>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</si>
  <si>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</si>
  <si>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</si>
  <si>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</si>
  <si>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</si>
  <si>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</si>
  <si>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</si>
  <si>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</si>
  <si>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</si>
  <si>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</si>
  <si>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</si>
  <si>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</si>
  <si>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</si>
  <si>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JUICIOS</t>
  </si>
  <si>
    <t>AVALES</t>
  </si>
  <si>
    <t>DEUDA CONTINGENTE</t>
  </si>
  <si>
    <t>Cuenta</t>
  </si>
  <si>
    <t>Nombre de la Cuenta</t>
  </si>
  <si>
    <t>Efectivo</t>
  </si>
  <si>
    <t>Bancos/Tesorería</t>
  </si>
  <si>
    <t>Anticipo a Contratistas por Obras Públicas a Corto Plazo</t>
  </si>
  <si>
    <t>Software</t>
  </si>
  <si>
    <t>Licencias</t>
  </si>
  <si>
    <t>Impuestos Sobre los Ingresos</t>
  </si>
  <si>
    <t>Impuestos Sobre el Patrimonio</t>
  </si>
  <si>
    <t>Impuestos Sobre la Producción, el Consumo y las Transacciones</t>
  </si>
  <si>
    <t>Impuestos Sobre Nóminas y Asimilables</t>
  </si>
  <si>
    <t>Derechos por Prestación de Servicios</t>
  </si>
  <si>
    <t>Multas</t>
  </si>
  <si>
    <t>Otros Aprovechamientos</t>
  </si>
  <si>
    <t>Incentivos derivados de la Colaboración Fiscal</t>
  </si>
  <si>
    <t>Transferencias, Asignaciones, Subsidios y Otras ayudas</t>
  </si>
  <si>
    <t>Transferencias Internas y Asignaciones del Sector Público</t>
  </si>
  <si>
    <t xml:space="preserve">Participaciones y Aportaciones </t>
  </si>
  <si>
    <t>Inversiones Temporales (Hasta 3 meses)</t>
  </si>
  <si>
    <t>Depósitos de Fondos de Terceros en Garantía y/o Administración</t>
  </si>
  <si>
    <t>Terrenos</t>
  </si>
  <si>
    <t>Construcciones en Proceso en Bienes de Dominio Público</t>
  </si>
  <si>
    <t>Construcciones en Proceso en Bienes Propios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</si>
  <si>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</si>
  <si>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</si>
  <si>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</si>
  <si>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</si>
  <si>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</si>
  <si>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</si>
  <si>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</si>
  <si>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Saldo Inicial</t>
  </si>
  <si>
    <t>1. Total de Ingresos Presupuestarios</t>
  </si>
  <si>
    <t>2. Más Ingresos Contables No Presupuestarios</t>
  </si>
  <si>
    <t>Incremento por Variación de inventarios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</si>
  <si>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</si>
  <si>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</si>
  <si>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</si>
  <si>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</si>
  <si>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</si>
  <si>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Ingresos Contables (4 = 1 + 2 - 3)</t>
  </si>
  <si>
    <t>1. Total de Egresos Presupuestarios</t>
  </si>
  <si>
    <t>2. Menos Egresos Presupuestarios No Contables</t>
  </si>
  <si>
    <t>Materias Primas y Materiales de Producción y Comercialización</t>
  </si>
  <si>
    <t>Activos Biológicos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</si>
  <si>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</si>
  <si>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</si>
  <si>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</si>
  <si>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</si>
  <si>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</si>
  <si>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</si>
  <si>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</si>
  <si>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</si>
  <si>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</si>
  <si>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</si>
  <si>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</si>
  <si>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</si>
  <si>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</si>
  <si>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</si>
  <si>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</si>
  <si>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</si>
  <si>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</si>
  <si>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</si>
  <si>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</si>
  <si>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</si>
  <si>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</si>
  <si>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</si>
  <si>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</si>
  <si>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</si>
  <si>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Aumento por insuficiencia de Estimaciones por Pérdida o Deterioro u Obsolescencia</t>
  </si>
  <si>
    <t>Aumento por insuficiencia de Provisiones</t>
  </si>
  <si>
    <t>Otros Gastos Contables No Presupuestarios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</si>
  <si>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</si>
  <si>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</si>
  <si>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</si>
  <si>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</si>
  <si>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</si>
  <si>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</si>
  <si>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</si>
  <si>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</si>
  <si>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</si>
  <si>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</si>
  <si>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</si>
  <si>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</si>
  <si>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</si>
  <si>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</si>
  <si>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Ingresos por Venta de Bienes, Prestación de Servicios y Otros Ingresos</t>
  </si>
  <si>
    <t>Participaciones, Aportaciones, Convenios, Incentivos de Derivados de la Colaboración Fiscal y Fondos Distintos de Aportaciones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</si>
  <si>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</si>
  <si>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</si>
  <si>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</si>
  <si>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</si>
  <si>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</si>
  <si>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</si>
  <si>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</si>
  <si>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</si>
  <si>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</si>
  <si>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</si>
  <si>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</si>
  <si>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</si>
  <si>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Subejercicio</t>
  </si>
  <si>
    <t>Aprobado</t>
  </si>
  <si>
    <t>Ampliaciones/ (Reducciones)</t>
  </si>
  <si>
    <t>Pagado</t>
  </si>
  <si>
    <t>3 = (1 + 2 )</t>
  </si>
  <si>
    <t>6 = ( 3 - 4 )</t>
  </si>
  <si>
    <t>Poder Ejecutivo</t>
  </si>
  <si>
    <t>Poder Legislativo</t>
  </si>
  <si>
    <t>Poder Judicial</t>
  </si>
  <si>
    <t>Total del Gasto</t>
  </si>
  <si>
    <t>Egresos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</si>
  <si>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</si>
  <si>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</si>
  <si>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</si>
  <si>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</si>
  <si>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</si>
  <si>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Fideicomisos Financieros Públicos con Participación Estatal Mayoritaria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</si>
  <si>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</si>
  <si>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</si>
  <si>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</si>
  <si>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</si>
  <si>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</si>
  <si>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</si>
  <si>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</si>
  <si>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</si>
  <si>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</si>
  <si>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</si>
  <si>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</si>
  <si>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</si>
  <si>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</si>
  <si>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</si>
  <si>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</si>
  <si>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</si>
  <si>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</si>
  <si>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</si>
  <si>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</si>
  <si>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</si>
  <si>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</si>
  <si>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</si>
  <si>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</si>
  <si>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</si>
  <si>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</si>
  <si>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</si>
  <si>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Proyectos Productivos y Acciones de Fomento</t>
  </si>
  <si>
    <t>Inversiones Financieras y Otras Provisiones</t>
  </si>
  <si>
    <t>Inversiones Para el Fomento de Actividades Productivas.</t>
  </si>
  <si>
    <t>Otras Inversiones Financieras</t>
  </si>
  <si>
    <t>Deuda Pública</t>
  </si>
  <si>
    <t>Adeudos de Ejercicios Fiscales Anteriores (Adefas)</t>
  </si>
  <si>
    <t>Gasto Corriente</t>
  </si>
  <si>
    <t>Gasto de Capital</t>
  </si>
  <si>
    <t>Amortización de la Deuda y Disminución de Pasivos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</si>
  <si>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</si>
  <si>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</si>
  <si>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</si>
  <si>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</si>
  <si>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</si>
  <si>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</si>
  <si>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</si>
  <si>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</si>
  <si>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</si>
  <si>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</si>
  <si>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</si>
  <si>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</si>
  <si>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</si>
  <si>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</si>
  <si>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</si>
  <si>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</si>
  <si>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</si>
  <si>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</si>
  <si>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</si>
  <si>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</si>
  <si>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</si>
  <si>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</si>
  <si>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</si>
  <si>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</si>
  <si>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</si>
  <si>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</si>
  <si>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</si>
  <si>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</si>
  <si>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</si>
  <si>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</si>
  <si>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</si>
  <si>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</si>
  <si>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</si>
  <si>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</si>
  <si>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</si>
  <si>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</si>
  <si>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</si>
  <si>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</si>
  <si>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</si>
  <si>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TOTAL</t>
  </si>
  <si>
    <t>Créditos Bancarios</t>
  </si>
  <si>
    <t>Total de Intereses de Créditos Bancarios</t>
  </si>
  <si>
    <t>Total de Intereses de Otros Instrumentos de Deuda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</si>
  <si>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</si>
  <si>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</si>
  <si>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</si>
  <si>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</si>
  <si>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</si>
  <si>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</si>
  <si>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</si>
  <si>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</si>
  <si>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</si>
  <si>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</si>
  <si>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</si>
  <si>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</si>
  <si>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</si>
  <si>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</si>
  <si>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</si>
  <si>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</si>
  <si>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</si>
  <si>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</si>
  <si>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</si>
  <si>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</si>
  <si>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</si>
  <si>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</si>
  <si>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</si>
  <si>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</si>
  <si>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</si>
  <si>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</si>
  <si>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Estimado /
 Aprobado</t>
  </si>
  <si>
    <t>Recaudado / 
Pagado</t>
  </si>
  <si>
    <t>Rubros de Ingresos</t>
  </si>
  <si>
    <t>Ingresos por Ventas de Bienes y Servicios</t>
  </si>
  <si>
    <t>Capítulos de Gasto</t>
  </si>
  <si>
    <t>“Bajo protesta de decir verdad declaramos que los Estados Financieros y sus notas, son razonablemente correctos y son responsabilidad del emisor”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</si>
  <si>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</si>
  <si>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</si>
  <si>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</si>
  <si>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</si>
  <si>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</si>
  <si>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</si>
  <si>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</si>
  <si>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</si>
  <si>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</si>
  <si>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</si>
  <si>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</si>
  <si>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</si>
  <si>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</si>
  <si>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</si>
  <si>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INSTITUTO TECNOLOGICO SUPERIOR DE SALVATIERRA</t>
  </si>
  <si>
    <t>DR RODRIGO CARRASCO RAMIREZ</t>
  </si>
  <si>
    <t>SUBDIRECTOR DE FINANZAS Y ADMINISTRACION</t>
  </si>
  <si>
    <t>DIRECTOR GENERAL</t>
  </si>
  <si>
    <t>Código</t>
  </si>
  <si>
    <t>Descripción del Bien Mueble</t>
  </si>
  <si>
    <t>Valor en libros</t>
  </si>
  <si>
    <t>5110-000010101490</t>
  </si>
  <si>
    <t>MESA TRAPEZOIDAL DE 1.20X 60X75</t>
  </si>
  <si>
    <t>5110-000010101491</t>
  </si>
  <si>
    <t>5110-000010101449</t>
  </si>
  <si>
    <t>5110-000010101569</t>
  </si>
  <si>
    <t>5110-000010101417</t>
  </si>
  <si>
    <t>5110-000010101420</t>
  </si>
  <si>
    <t>5110-000010101424</t>
  </si>
  <si>
    <t>5110-000010101447</t>
  </si>
  <si>
    <t>5110-000010101440</t>
  </si>
  <si>
    <t>5110-000010101393</t>
  </si>
  <si>
    <t>SILLA DE VISITA</t>
  </si>
  <si>
    <t>5110-000010101387</t>
  </si>
  <si>
    <t>5110-000010101384</t>
  </si>
  <si>
    <t>5110-000010101638</t>
  </si>
  <si>
    <t>ARCHIVERO VERTICAL 4 GAV. DE 46.5CMx72.5CMx1.32M</t>
  </si>
  <si>
    <t>5110-000010101645</t>
  </si>
  <si>
    <t>SILLA SECRETARIAL</t>
  </si>
  <si>
    <t>5110-000010101740</t>
  </si>
  <si>
    <t>SILLA OPERATIVA</t>
  </si>
  <si>
    <t>5110-000010101395</t>
  </si>
  <si>
    <t>5110-000010101402</t>
  </si>
  <si>
    <t>5110-000010101439</t>
  </si>
  <si>
    <t>5110-000010101511</t>
  </si>
  <si>
    <t>5110-000010101529</t>
  </si>
  <si>
    <t>5110-000010101556</t>
  </si>
  <si>
    <t>5110-000010101575</t>
  </si>
  <si>
    <t>5110-000010101579</t>
  </si>
  <si>
    <t>5110-000010101478</t>
  </si>
  <si>
    <t>5110-000010101487</t>
  </si>
  <si>
    <t>5110-000010101523</t>
  </si>
  <si>
    <t>5110-000010101541</t>
  </si>
  <si>
    <t>5110-000010101542</t>
  </si>
  <si>
    <t>5110-000010101545</t>
  </si>
  <si>
    <t>5110-000010101695</t>
  </si>
  <si>
    <t>ESCRITORIO SECRETARIAL CHICO</t>
  </si>
  <si>
    <t>5110-000010101674</t>
  </si>
  <si>
    <t>MESA CON FALDON 75X149X60</t>
  </si>
  <si>
    <t>5110-000010101902</t>
  </si>
  <si>
    <t>BUTACA</t>
  </si>
  <si>
    <t>5110-000010101898</t>
  </si>
  <si>
    <t>5110-000010101895</t>
  </si>
  <si>
    <t>5110-000010101888</t>
  </si>
  <si>
    <t>5110-000010101869</t>
  </si>
  <si>
    <t>5110-000010101864</t>
  </si>
  <si>
    <t>5110-000010101218</t>
  </si>
  <si>
    <t>5110-000010101219</t>
  </si>
  <si>
    <t>5110-000010101319</t>
  </si>
  <si>
    <t>5110-000010101322</t>
  </si>
  <si>
    <t>5110-000010101324</t>
  </si>
  <si>
    <t>5110-000010101220</t>
  </si>
  <si>
    <t>5110-000010101331</t>
  </si>
  <si>
    <t>5110-000010101335</t>
  </si>
  <si>
    <t>5110-000010101339</t>
  </si>
  <si>
    <t>5110-000010101240</t>
  </si>
  <si>
    <t>5110-000010101241</t>
  </si>
  <si>
    <t>5110-000010101342</t>
  </si>
  <si>
    <t>5110-000010101732</t>
  </si>
  <si>
    <t>MESAS DE TRABAJO PARA AULAS</t>
  </si>
  <si>
    <t>5110-000010101728</t>
  </si>
  <si>
    <t>5110-000010101715</t>
  </si>
  <si>
    <t>5110-000010101711</t>
  </si>
  <si>
    <t>5110-000010101359</t>
  </si>
  <si>
    <t>5110-000010101707</t>
  </si>
  <si>
    <t>SILLON EJECUTIVO</t>
  </si>
  <si>
    <t>5110-000010101260</t>
  </si>
  <si>
    <t>5110-000010101366</t>
  </si>
  <si>
    <t>5110-000010101377</t>
  </si>
  <si>
    <t>5110-000010101380</t>
  </si>
  <si>
    <t>5110-000010101383</t>
  </si>
  <si>
    <t>5110-000010101756</t>
  </si>
  <si>
    <t>5110-000010101755</t>
  </si>
  <si>
    <t>5110-000010101433</t>
  </si>
  <si>
    <t>5110-000010101461</t>
  </si>
  <si>
    <t>5110-000010101454</t>
  </si>
  <si>
    <t>5110-000010101452</t>
  </si>
  <si>
    <t>5110-000010101416</t>
  </si>
  <si>
    <t>5110-000010101588</t>
  </si>
  <si>
    <t>5110-000010101585</t>
  </si>
  <si>
    <t>5110-000010101392</t>
  </si>
  <si>
    <t>5110-000010101388</t>
  </si>
  <si>
    <t>5110-000010101381</t>
  </si>
  <si>
    <t>5110-000010101262</t>
  </si>
  <si>
    <t>5110-000010101258</t>
  </si>
  <si>
    <t>5110-000010101362</t>
  </si>
  <si>
    <t>5110-000010101253</t>
  </si>
  <si>
    <t>5110-000010101251</t>
  </si>
  <si>
    <t>5110-000010101247</t>
  </si>
  <si>
    <t>5110-000010101343</t>
  </si>
  <si>
    <t>5110-000010101242</t>
  </si>
  <si>
    <t>5110-000010101236</t>
  </si>
  <si>
    <t>5110-000010101338</t>
  </si>
  <si>
    <t>5110-000010101330</t>
  </si>
  <si>
    <t>5110-000010101229</t>
  </si>
  <si>
    <t>5110-000010101224</t>
  </si>
  <si>
    <t>5110-000010101217</t>
  </si>
  <si>
    <t>5110-000010101215</t>
  </si>
  <si>
    <t>5110-000010101316</t>
  </si>
  <si>
    <t>5110-000010101314</t>
  </si>
  <si>
    <t>5110-000010101306</t>
  </si>
  <si>
    <t>5110-000010101309</t>
  </si>
  <si>
    <t>5110-000010101205</t>
  </si>
  <si>
    <t>5110-000010101295</t>
  </si>
  <si>
    <t>5110-000010101676</t>
  </si>
  <si>
    <t>5110-000010101681</t>
  </si>
  <si>
    <t>5110-000010101688</t>
  </si>
  <si>
    <t>ARCHIVERO 4 GAVETAS</t>
  </si>
  <si>
    <t>5110-000010101663</t>
  </si>
  <si>
    <t>SILLON EJECUTIVO BASE ESTRELLA 5 PUNTAS</t>
  </si>
  <si>
    <t>5110-000010101629</t>
  </si>
  <si>
    <t>LIBRERO ABIERTO 4 ENTREPAÑOS DE .80X.35X1.80</t>
  </si>
  <si>
    <t>5110-000010101642</t>
  </si>
  <si>
    <t>ANAQUEL 4 POSTES 6 ENTREPAÑOS 2.21 DE ALTO</t>
  </si>
  <si>
    <t>5110-000010101627</t>
  </si>
  <si>
    <t>5110-000010101637</t>
  </si>
  <si>
    <t>CONJUNTO SECRETARIAL</t>
  </si>
  <si>
    <t>5110-000010101702</t>
  </si>
  <si>
    <t>5110-000010101697</t>
  </si>
  <si>
    <t>5110-000010101739</t>
  </si>
  <si>
    <t>5110-000010101750</t>
  </si>
  <si>
    <t>5110-000010101754</t>
  </si>
  <si>
    <t>5110-000010101666</t>
  </si>
  <si>
    <t>MESA DE JUNTAS OVAL 1.90X1.10X.75</t>
  </si>
  <si>
    <t>5110-000010101758</t>
  </si>
  <si>
    <t>5110-000010101547</t>
  </si>
  <si>
    <t>5110-000010101544</t>
  </si>
  <si>
    <t>5110-000010101520</t>
  </si>
  <si>
    <t>5110-000010101482</t>
  </si>
  <si>
    <t>5110-000010101476</t>
  </si>
  <si>
    <t>5110-000010101479</t>
  </si>
  <si>
    <t>5110-000010101572</t>
  </si>
  <si>
    <t>5110-000010101554</t>
  </si>
  <si>
    <t>5110-000010101549</t>
  </si>
  <si>
    <t>5110-000010101551</t>
  </si>
  <si>
    <t>5110-000010101531</t>
  </si>
  <si>
    <t>5110-000010101526</t>
  </si>
  <si>
    <t>5110-000010101473</t>
  </si>
  <si>
    <t>5110-000010101469</t>
  </si>
  <si>
    <t>5110-000010101467</t>
  </si>
  <si>
    <t>5110-000010101435</t>
  </si>
  <si>
    <t>5110-000010101912</t>
  </si>
  <si>
    <t>5110-000010102618</t>
  </si>
  <si>
    <t>BUTACA UNIVERSITARIA</t>
  </si>
  <si>
    <t>5110-000010102600</t>
  </si>
  <si>
    <t>5110-000010102593</t>
  </si>
  <si>
    <t>5110-000010102592</t>
  </si>
  <si>
    <t>5110-000010102587</t>
  </si>
  <si>
    <t>5110-000010102576</t>
  </si>
  <si>
    <t>5110-000010102570</t>
  </si>
  <si>
    <t>5110-000010102569</t>
  </si>
  <si>
    <t>5110-000010102567</t>
  </si>
  <si>
    <t>5110-000010102561</t>
  </si>
  <si>
    <t>5110-000010102557</t>
  </si>
  <si>
    <t>5110-000010102548</t>
  </si>
  <si>
    <t>5110-000010102542</t>
  </si>
  <si>
    <t>5110-000010102537</t>
  </si>
  <si>
    <t>5110-000010102530</t>
  </si>
  <si>
    <t>5110-000010102514</t>
  </si>
  <si>
    <t>5110-000010102505</t>
  </si>
  <si>
    <t>5110-000010102503</t>
  </si>
  <si>
    <t>5110-000010102499</t>
  </si>
  <si>
    <t>5110-000010102491</t>
  </si>
  <si>
    <t>5110-000010102488</t>
  </si>
  <si>
    <t>SILLA DE VISTA</t>
  </si>
  <si>
    <t>5110-000010101137</t>
  </si>
  <si>
    <t>5110-000010101146</t>
  </si>
  <si>
    <t>5110-000010101148</t>
  </si>
  <si>
    <t>5110-000010101605</t>
  </si>
  <si>
    <t>5110-000010102064</t>
  </si>
  <si>
    <t>5110-000010102060</t>
  </si>
  <si>
    <t>5110-000010102058</t>
  </si>
  <si>
    <t>5110-000010102056</t>
  </si>
  <si>
    <t>5110-000010101007</t>
  </si>
  <si>
    <t>MESA TRAPEZOIDAL DE 1.20X60X75</t>
  </si>
  <si>
    <t>5110-000010101016</t>
  </si>
  <si>
    <t>5110-000010101856</t>
  </si>
  <si>
    <t>SILLON EJECUTIVO RESPALDO BAJO</t>
  </si>
  <si>
    <t>5110-000010101029</t>
  </si>
  <si>
    <t>5110-000010101040</t>
  </si>
  <si>
    <t>5110-000010101046</t>
  </si>
  <si>
    <t>5110-000010100343</t>
  </si>
  <si>
    <t>ANAQUEL METALICO 2.20 ALTO 6 ENTREPAÑOS DE .45X91</t>
  </si>
  <si>
    <t>5110-000010100341</t>
  </si>
  <si>
    <t>5110-000010101051</t>
  </si>
  <si>
    <t>5110-000010101058</t>
  </si>
  <si>
    <t>5110-000010100985</t>
  </si>
  <si>
    <t>5110-000010102742</t>
  </si>
  <si>
    <t>5110-000010102732</t>
  </si>
  <si>
    <t>5110-000010102680</t>
  </si>
  <si>
    <t>5110-000010102721</t>
  </si>
  <si>
    <t>5110-000010102754</t>
  </si>
  <si>
    <t>5110-000010102708</t>
  </si>
  <si>
    <t>5110-000010101161</t>
  </si>
  <si>
    <t>GONDOLA CENTRAL 90X67.7X2.10 CON 12 ENTREPAÑOS</t>
  </si>
  <si>
    <t>5110-000010101096</t>
  </si>
  <si>
    <t>5110-000010101100</t>
  </si>
  <si>
    <t>5110-000010102678</t>
  </si>
  <si>
    <t>BUTACA UNIVERSITARIA IZQUIERDA</t>
  </si>
  <si>
    <t>5110-000010102662</t>
  </si>
  <si>
    <t>5110-000010102659</t>
  </si>
  <si>
    <t>5110-000010102663</t>
  </si>
  <si>
    <t>5110-000010102463</t>
  </si>
  <si>
    <t>MESA TRAPEZOIDAL</t>
  </si>
  <si>
    <t>5110-000010102461</t>
  </si>
  <si>
    <t>5110-000010102627</t>
  </si>
  <si>
    <t>5110-000010102625</t>
  </si>
  <si>
    <t>5110-000010102406</t>
  </si>
  <si>
    <t>5110-000010101281</t>
  </si>
  <si>
    <t>5110-000010101284</t>
  </si>
  <si>
    <t>5110-000010101288</t>
  </si>
  <si>
    <t>5110-000010101194</t>
  </si>
  <si>
    <t>5110-000010102342</t>
  </si>
  <si>
    <t>MESA PARA MAESTRO</t>
  </si>
  <si>
    <t>5110-000010102330</t>
  </si>
  <si>
    <t>5110-000010102327</t>
  </si>
  <si>
    <t>5110-000010102443</t>
  </si>
  <si>
    <t>5110-000010102442</t>
  </si>
  <si>
    <t>5110-000010102432</t>
  </si>
  <si>
    <t>5110-000010101294</t>
  </si>
  <si>
    <t>5110-000010102311</t>
  </si>
  <si>
    <t>5110-000010102310</t>
  </si>
  <si>
    <t>5110-000010102307</t>
  </si>
  <si>
    <t>5110-000010102261</t>
  </si>
  <si>
    <t>5110-000010102252</t>
  </si>
  <si>
    <t>5110-000010101201</t>
  </si>
  <si>
    <t>5110-000010102387</t>
  </si>
  <si>
    <t>5110-000010102381</t>
  </si>
  <si>
    <t>5110-000010102378</t>
  </si>
  <si>
    <t>5110-000010102372</t>
  </si>
  <si>
    <t>5110-000010102363</t>
  </si>
  <si>
    <t>5110-000010102290</t>
  </si>
  <si>
    <t>BANCO DE MADERA</t>
  </si>
  <si>
    <t>5110-000010102288</t>
  </si>
  <si>
    <t>5110-000010102198</t>
  </si>
  <si>
    <t>SILLA SEMIEJECUTIVA</t>
  </si>
  <si>
    <t>5110-000010102193</t>
  </si>
  <si>
    <t>ESCRITORIO</t>
  </si>
  <si>
    <t>5110-000010102188</t>
  </si>
  <si>
    <t>5110-000010102301</t>
  </si>
  <si>
    <t>5110-000010102296</t>
  </si>
  <si>
    <t>5110-000010101920</t>
  </si>
  <si>
    <t>5110-000010102024</t>
  </si>
  <si>
    <t>5110-000010102023</t>
  </si>
  <si>
    <t>5110-000010102013</t>
  </si>
  <si>
    <t>5110-000010102006</t>
  </si>
  <si>
    <t>5110-000010102004</t>
  </si>
  <si>
    <t>5110-000010101992</t>
  </si>
  <si>
    <t>SILLA SECRETARIAL SIN BRAZOS</t>
  </si>
  <si>
    <t>5110-000010101984</t>
  </si>
  <si>
    <t>5110-000010101979</t>
  </si>
  <si>
    <t>5110-000010102164</t>
  </si>
  <si>
    <t>5110-000010102154</t>
  </si>
  <si>
    <t>5110-000010102148</t>
  </si>
  <si>
    <t>5110-000010102134</t>
  </si>
  <si>
    <t>5110-000010102127</t>
  </si>
  <si>
    <t>5110-000010102120</t>
  </si>
  <si>
    <t>5110-000010102105</t>
  </si>
  <si>
    <t>5110-000010102100</t>
  </si>
  <si>
    <t>5110-000010102095</t>
  </si>
  <si>
    <t>5110-000010102092</t>
  </si>
  <si>
    <t>5110-000010102085</t>
  </si>
  <si>
    <t>5110-000010101963</t>
  </si>
  <si>
    <t>5110-000010101608</t>
  </si>
  <si>
    <t>5110-000010101279</t>
  </si>
  <si>
    <t>5110-000010101943</t>
  </si>
  <si>
    <t>5110-000010101939</t>
  </si>
  <si>
    <t>5110-000010101956</t>
  </si>
  <si>
    <t>5110-000010102431</t>
  </si>
  <si>
    <t>5110-000010102417</t>
  </si>
  <si>
    <t>5110-000010102408</t>
  </si>
  <si>
    <t>5110-000010102405</t>
  </si>
  <si>
    <t>5110-000010102404</t>
  </si>
  <si>
    <t>5110-000010102403</t>
  </si>
  <si>
    <t>5110-000010101195</t>
  </si>
  <si>
    <t>5110-000010102029</t>
  </si>
  <si>
    <t>5110-000010102025</t>
  </si>
  <si>
    <t>5110-000010102011</t>
  </si>
  <si>
    <t>5110-000010102005</t>
  </si>
  <si>
    <t>5110-000010102000</t>
  </si>
  <si>
    <t>5110-000010101997</t>
  </si>
  <si>
    <t>5110-000010101994</t>
  </si>
  <si>
    <t>5110-000010101993</t>
  </si>
  <si>
    <t>5110-000010101985</t>
  </si>
  <si>
    <t>5110-000010102160</t>
  </si>
  <si>
    <t>5110-000010102157</t>
  </si>
  <si>
    <t>5110-000010102156</t>
  </si>
  <si>
    <t>5110-000010101977</t>
  </si>
  <si>
    <t>5110-000010101976</t>
  </si>
  <si>
    <t>5110-000010102144</t>
  </si>
  <si>
    <t>5110-000010102135</t>
  </si>
  <si>
    <t>5110-000010102129</t>
  </si>
  <si>
    <t>5110-000010102123</t>
  </si>
  <si>
    <t>5110-000010102117</t>
  </si>
  <si>
    <t>5110-000010102116</t>
  </si>
  <si>
    <t>5110-000010102087</t>
  </si>
  <si>
    <t>5110-000010102086</t>
  </si>
  <si>
    <t>5110-000010101950</t>
  </si>
  <si>
    <t>5110-000010101946</t>
  </si>
  <si>
    <t>5110-000010101945</t>
  </si>
  <si>
    <t>5110-000010101938</t>
  </si>
  <si>
    <t>5110-000010101961</t>
  </si>
  <si>
    <t>5110-000010102426</t>
  </si>
  <si>
    <t>5110-000010102424</t>
  </si>
  <si>
    <t>5110-000010102413</t>
  </si>
  <si>
    <t>5110-000010102411</t>
  </si>
  <si>
    <t>5110-000010102560</t>
  </si>
  <si>
    <t>5110-000010102558</t>
  </si>
  <si>
    <t>5110-000010102551</t>
  </si>
  <si>
    <t>5110-000010102547</t>
  </si>
  <si>
    <t>5110-000010102533</t>
  </si>
  <si>
    <t>5110-000010102532</t>
  </si>
  <si>
    <t>5110-000010102522</t>
  </si>
  <si>
    <t>5110-000010102520</t>
  </si>
  <si>
    <t>5110-000010102515</t>
  </si>
  <si>
    <t>5110-000010102501</t>
  </si>
  <si>
    <t>5110-000010102495</t>
  </si>
  <si>
    <t>5110-000010102482</t>
  </si>
  <si>
    <t>5110-000010102472</t>
  </si>
  <si>
    <t>5110-000010102423</t>
  </si>
  <si>
    <t>5110-000010102429</t>
  </si>
  <si>
    <t>5110-000010101962</t>
  </si>
  <si>
    <t>5110-000010101941</t>
  </si>
  <si>
    <t>5110-000010101949</t>
  </si>
  <si>
    <t>5110-000010101970</t>
  </si>
  <si>
    <t>5110-000010101971</t>
  </si>
  <si>
    <t>5110-000010102081</t>
  </si>
  <si>
    <t>5110-000010102077</t>
  </si>
  <si>
    <t>5110-000010102067</t>
  </si>
  <si>
    <t>5110-000010102049</t>
  </si>
  <si>
    <t>5110-000010102046</t>
  </si>
  <si>
    <t>5110-000010102045</t>
  </si>
  <si>
    <t>5110-000010102042</t>
  </si>
  <si>
    <t>5110-000010102041</t>
  </si>
  <si>
    <t>5110-000010102035</t>
  </si>
  <si>
    <t>5110-000010102034</t>
  </si>
  <si>
    <t>5110-000010102031</t>
  </si>
  <si>
    <t>5110-000010102300</t>
  </si>
  <si>
    <t>5110-000010101933</t>
  </si>
  <si>
    <t>5110-000010101927</t>
  </si>
  <si>
    <t>5110-000010101924</t>
  </si>
  <si>
    <t>5110-000010101911</t>
  </si>
  <si>
    <t>5110-000010101904</t>
  </si>
  <si>
    <t>5110-000010101901</t>
  </si>
  <si>
    <t>5110-000010101891</t>
  </si>
  <si>
    <t>5110-000010101884</t>
  </si>
  <si>
    <t>5110-000010101879</t>
  </si>
  <si>
    <t>5110-000010101872</t>
  </si>
  <si>
    <t>5110-000010101868</t>
  </si>
  <si>
    <t>5110-000010101870</t>
  </si>
  <si>
    <t>5110-000010102152</t>
  </si>
  <si>
    <t>5110-000010102155</t>
  </si>
  <si>
    <t>5110-000010102163</t>
  </si>
  <si>
    <t>5110-000010101978</t>
  </si>
  <si>
    <t>5110-000010101986</t>
  </si>
  <si>
    <t>5110-000010102021</t>
  </si>
  <si>
    <t>5110-000010102030</t>
  </si>
  <si>
    <t>5110-000010102054</t>
  </si>
  <si>
    <t>5110-000010102059</t>
  </si>
  <si>
    <t>5110-000010102061</t>
  </si>
  <si>
    <t>5110-000010102076</t>
  </si>
  <si>
    <t>5110-000010102079</t>
  </si>
  <si>
    <t>5110-000010101734</t>
  </si>
  <si>
    <t>5110-000010101716</t>
  </si>
  <si>
    <t>5110-000010102475</t>
  </si>
  <si>
    <t>5110-000010102471</t>
  </si>
  <si>
    <t>5110-000010102476</t>
  </si>
  <si>
    <t>5110-000010102489</t>
  </si>
  <si>
    <t>5110-000010102098</t>
  </si>
  <si>
    <t>5110-000010102104</t>
  </si>
  <si>
    <t>5110-000010102106</t>
  </si>
  <si>
    <t>5110-000010102399</t>
  </si>
  <si>
    <t>5110-000010102397</t>
  </si>
  <si>
    <t>5110-000010102396</t>
  </si>
  <si>
    <t>5110-000010102110</t>
  </si>
  <si>
    <t>5110-000010102118</t>
  </si>
  <si>
    <t>5110-000010102125</t>
  </si>
  <si>
    <t>5110-000010102249</t>
  </si>
  <si>
    <t>GONDOLA CENTRAL PARA LIBROS (LIBRERO)</t>
  </si>
  <si>
    <t>5110-000010102128</t>
  </si>
  <si>
    <t>5110-000010102131</t>
  </si>
  <si>
    <t>5110-000010102449</t>
  </si>
  <si>
    <t>5110-000010102271</t>
  </si>
  <si>
    <t>5110-000010102268</t>
  </si>
  <si>
    <t>5110-000010102264</t>
  </si>
  <si>
    <t>5110-000010102260</t>
  </si>
  <si>
    <t>5110-000010102137</t>
  </si>
  <si>
    <t>5110-000010102384</t>
  </si>
  <si>
    <t>5110-000010102368</t>
  </si>
  <si>
    <t>5110-000010102367</t>
  </si>
  <si>
    <t>5110-000010102361</t>
  </si>
  <si>
    <t>5110-000010102358</t>
  </si>
  <si>
    <t>5110-000010102286</t>
  </si>
  <si>
    <t>5110-000010102192</t>
  </si>
  <si>
    <t>5110-000010102189</t>
  </si>
  <si>
    <t>5110-000010102191</t>
  </si>
  <si>
    <t>5110-000010102182</t>
  </si>
  <si>
    <t>5110-000010102181</t>
  </si>
  <si>
    <t>5110-000010102177</t>
  </si>
  <si>
    <t>5110-000010102173</t>
  </si>
  <si>
    <t>ARCHIVERO METALICO VERTICAL 3 GAVETAS</t>
  </si>
  <si>
    <t>5110-000010102564</t>
  </si>
  <si>
    <t>5110-000010101714</t>
  </si>
  <si>
    <t>5110-000010100866</t>
  </si>
  <si>
    <t>5110-000010100849</t>
  </si>
  <si>
    <t>5110-000010101718</t>
  </si>
  <si>
    <t>5110-000010100924</t>
  </si>
  <si>
    <t>SILLA VISITANTE</t>
  </si>
  <si>
    <t>5110-000010100918</t>
  </si>
  <si>
    <t>5110-000010100899</t>
  </si>
  <si>
    <t>SILLA EJECUTIVA CON DESCANSABRAZOS</t>
  </si>
  <si>
    <t>5110-000010100961</t>
  </si>
  <si>
    <t>LIBRERO DE 1.81X.76X.33</t>
  </si>
  <si>
    <t>5110-000010100927</t>
  </si>
  <si>
    <t>5110-000010100900</t>
  </si>
  <si>
    <t>5110-000010100892</t>
  </si>
  <si>
    <t>ESCRITORIO SECRETARIAL PENINSULAR 1.20X60</t>
  </si>
  <si>
    <t>5110-000010100888</t>
  </si>
  <si>
    <t>MESA TIPO PROMOCION 90X60X75</t>
  </si>
  <si>
    <t>5110-000010101719</t>
  </si>
  <si>
    <t>5110-000010101722</t>
  </si>
  <si>
    <t>5110-000010101723</t>
  </si>
  <si>
    <t>5110-000010101725</t>
  </si>
  <si>
    <t>5110-000010101731</t>
  </si>
  <si>
    <t>5110-000010101735</t>
  </si>
  <si>
    <t>5110-000010100811</t>
  </si>
  <si>
    <t>5110-000010100835</t>
  </si>
  <si>
    <t>5110-000010100824</t>
  </si>
  <si>
    <t>5110-000010100817</t>
  </si>
  <si>
    <t>5110-000010100774</t>
  </si>
  <si>
    <t>5110-000010100745</t>
  </si>
  <si>
    <t>5110-000010100731</t>
  </si>
  <si>
    <t>5110-000010100730</t>
  </si>
  <si>
    <t>5110-000010100832</t>
  </si>
  <si>
    <t>5110-000010100776</t>
  </si>
  <si>
    <t>5110-000010100836</t>
  </si>
  <si>
    <t>5110-000010100831</t>
  </si>
  <si>
    <t>5110-000010100736</t>
  </si>
  <si>
    <t>5110-000010101272</t>
  </si>
  <si>
    <t>5110-000010101594</t>
  </si>
  <si>
    <t>CREDENZA CON DOS ENTREPAÑOS Y DOS PUERTAS</t>
  </si>
  <si>
    <t>5110-000010101613</t>
  </si>
  <si>
    <t>MESA MULTIUSOS 0.90X0.60</t>
  </si>
  <si>
    <t>5110-000010101606</t>
  </si>
  <si>
    <t>5110-000010101070</t>
  </si>
  <si>
    <t>5110-000010101064</t>
  </si>
  <si>
    <t>5110-000010101111</t>
  </si>
  <si>
    <t>5110-000010101091</t>
  </si>
  <si>
    <t>5110-000010100986</t>
  </si>
  <si>
    <t>5110-000010100982</t>
  </si>
  <si>
    <t>5110-000010100981</t>
  </si>
  <si>
    <t>5110-000010100979</t>
  </si>
  <si>
    <t>5110-000010101055</t>
  </si>
  <si>
    <t>5110-000010101041</t>
  </si>
  <si>
    <t>5110-000010101039</t>
  </si>
  <si>
    <t>5110-000010101035</t>
  </si>
  <si>
    <t>5110-000010101028</t>
  </si>
  <si>
    <t>5110-000010101004</t>
  </si>
  <si>
    <t>5110-000010101000</t>
  </si>
  <si>
    <t>5110-000010100999</t>
  </si>
  <si>
    <t>5110-000010100990</t>
  </si>
  <si>
    <t>5110-000010100988</t>
  </si>
  <si>
    <t>5110-000010100978</t>
  </si>
  <si>
    <t>LOCKER</t>
  </si>
  <si>
    <t>5110-000010100971</t>
  </si>
  <si>
    <t>5110-000010100967</t>
  </si>
  <si>
    <t>5110-000010101163</t>
  </si>
  <si>
    <t>MESA DE ESTUDIO 0.75 X 1.50 X 1 MTS- LINEA ITALICA</t>
  </si>
  <si>
    <t>5110-000010102315</t>
  </si>
  <si>
    <t>5110-000010102317</t>
  </si>
  <si>
    <t>5110-000010102438</t>
  </si>
  <si>
    <t>5110-000010102322</t>
  </si>
  <si>
    <t>5110-000010102326</t>
  </si>
  <si>
    <t>5110-000010102334</t>
  </si>
  <si>
    <t>5110-000010102338</t>
  </si>
  <si>
    <t>5110-000010102341</t>
  </si>
  <si>
    <t>5110-000010102349</t>
  </si>
  <si>
    <t>5110-000010102696</t>
  </si>
  <si>
    <t>5110-000010102686</t>
  </si>
  <si>
    <t>5110-000010102759</t>
  </si>
  <si>
    <t>5110-000010102717</t>
  </si>
  <si>
    <t>5110-000010102716</t>
  </si>
  <si>
    <t>5110-000010102709</t>
  </si>
  <si>
    <t>5110-000010102702</t>
  </si>
  <si>
    <t>5110-000010102700</t>
  </si>
  <si>
    <t>5110-000010102674</t>
  </si>
  <si>
    <t>5110-000010102407</t>
  </si>
  <si>
    <t>5110-000010102409</t>
  </si>
  <si>
    <t>5110-000010102643</t>
  </si>
  <si>
    <t>5110-000010102642</t>
  </si>
  <si>
    <t>5110-000010102640</t>
  </si>
  <si>
    <t>5110-000010102609</t>
  </si>
  <si>
    <t>5110-000010102599</t>
  </si>
  <si>
    <t>5110-000010102596</t>
  </si>
  <si>
    <t>5110-000010102595</t>
  </si>
  <si>
    <t>5110-000010102591</t>
  </si>
  <si>
    <t>5110-000010102579</t>
  </si>
  <si>
    <t>5110-000010102577</t>
  </si>
  <si>
    <t>5110-000010102574</t>
  </si>
  <si>
    <t>5110-000010100725</t>
  </si>
  <si>
    <t>5110-000010100810</t>
  </si>
  <si>
    <t>5110-000010100773</t>
  </si>
  <si>
    <t>5110-000010100755</t>
  </si>
  <si>
    <t>5110-000010100720</t>
  </si>
  <si>
    <t>5110-000010100732</t>
  </si>
  <si>
    <t>5110-000010101860</t>
  </si>
  <si>
    <t>5110-000010101876</t>
  </si>
  <si>
    <t>5110-000010101887</t>
  </si>
  <si>
    <t>5110-000010101894</t>
  </si>
  <si>
    <t>5110-000010101893</t>
  </si>
  <si>
    <t>5110-000010101913</t>
  </si>
  <si>
    <t>5110-000010101916</t>
  </si>
  <si>
    <t>5110-000010102187</t>
  </si>
  <si>
    <t>5110-000010100633</t>
  </si>
  <si>
    <t>SILLON EJECUTIVO C/REFUERZO EN CADA BRAZO</t>
  </si>
  <si>
    <t>5110-000010100623</t>
  </si>
  <si>
    <t>ANAQUEL DE 2.20 DE ALTO</t>
  </si>
  <si>
    <t>5110-000010102282</t>
  </si>
  <si>
    <t>GONDOLA DE PARED</t>
  </si>
  <si>
    <t>5110-000010102355</t>
  </si>
  <si>
    <t>5110-000010102366</t>
  </si>
  <si>
    <t>5110-000010102375</t>
  </si>
  <si>
    <t>5110-000010102379</t>
  </si>
  <si>
    <t>5110-000010102380</t>
  </si>
  <si>
    <t>5110-000010102253</t>
  </si>
  <si>
    <t>5110-000010102255</t>
  </si>
  <si>
    <t>5110-000010102259</t>
  </si>
  <si>
    <t>5110-000010102262</t>
  </si>
  <si>
    <t>5110-000010102270</t>
  </si>
  <si>
    <t>5110-000010102277</t>
  </si>
  <si>
    <t>5110-000010102279</t>
  </si>
  <si>
    <t>5110-000010102305</t>
  </si>
  <si>
    <t>5110-000010102309</t>
  </si>
  <si>
    <t>5110-000010101980</t>
  </si>
  <si>
    <t>5110-000010102162</t>
  </si>
  <si>
    <t>5110-000010102158</t>
  </si>
  <si>
    <t>5110-000010101982</t>
  </si>
  <si>
    <t>5110-000010100646</t>
  </si>
  <si>
    <t>LIBRERO A PISO CON 4 ENTREPAÑOS</t>
  </si>
  <si>
    <t>5110-000010100645</t>
  </si>
  <si>
    <t>5110-000010100644</t>
  </si>
  <si>
    <t>5110-000010101975</t>
  </si>
  <si>
    <t>5110-000010102149</t>
  </si>
  <si>
    <t>5110-000010102142</t>
  </si>
  <si>
    <t>5110-000010102141</t>
  </si>
  <si>
    <t>5110-000010102121</t>
  </si>
  <si>
    <t>5110-000010102113</t>
  </si>
  <si>
    <t>5110-000010102101</t>
  </si>
  <si>
    <t>5110-000010102097</t>
  </si>
  <si>
    <t>5110-000010100647</t>
  </si>
  <si>
    <t>MESA COLOR BASE DE 50X100X46</t>
  </si>
  <si>
    <t>5110-000010100643</t>
  </si>
  <si>
    <t>5110-000010101988</t>
  </si>
  <si>
    <t>5110-000010101990</t>
  </si>
  <si>
    <t>5110-000010100628</t>
  </si>
  <si>
    <t>GABINETE UNIVERSAL 90X45X1.80</t>
  </si>
  <si>
    <t>5110-000010101999</t>
  </si>
  <si>
    <t>5110-000010100625</t>
  </si>
  <si>
    <t>5110-000010100622</t>
  </si>
  <si>
    <t>5110-000010102002</t>
  </si>
  <si>
    <t>5110-000010102008</t>
  </si>
  <si>
    <t>5110-000010102015</t>
  </si>
  <si>
    <t>5110-000010102012</t>
  </si>
  <si>
    <t>5110-000010102016</t>
  </si>
  <si>
    <t>5110-000010102019</t>
  </si>
  <si>
    <t>5110-000010102032</t>
  </si>
  <si>
    <t>5110-000010102039</t>
  </si>
  <si>
    <t>5110-000010101166</t>
  </si>
  <si>
    <t>SILLA DE VISITA BASICA LINEA CORPORATIVA MARTON</t>
  </si>
  <si>
    <t>5110-000010101155</t>
  </si>
  <si>
    <t>SILLON INDIVIDUAL TIPO TABURETE SIN DESCANSABRAZOS</t>
  </si>
  <si>
    <t>5110-000010101164</t>
  </si>
  <si>
    <t>5110-000010100974</t>
  </si>
  <si>
    <t>5110-000010100965</t>
  </si>
  <si>
    <t>5110-000010100964</t>
  </si>
  <si>
    <t>5110-000010101959</t>
  </si>
  <si>
    <t>5110-000010100957</t>
  </si>
  <si>
    <t>MESA OPERATIVA 1.80X.60X.75</t>
  </si>
  <si>
    <t>5110-000010100956</t>
  </si>
  <si>
    <t>5110-000010100943</t>
  </si>
  <si>
    <t>MESA PARA COMPUTO 1.20X.60X.75</t>
  </si>
  <si>
    <t>5110-000010100930</t>
  </si>
  <si>
    <t>5110-000010100902</t>
  </si>
  <si>
    <t>5110-000010100948</t>
  </si>
  <si>
    <t>5110-000010100912</t>
  </si>
  <si>
    <t>5110-000010100904</t>
  </si>
  <si>
    <t>5110-000010100891</t>
  </si>
  <si>
    <t>5110-000010100886</t>
  </si>
  <si>
    <t>5110-000010101960</t>
  </si>
  <si>
    <t>5110-000010101936</t>
  </si>
  <si>
    <t>5110-000010101940</t>
  </si>
  <si>
    <t>5110-000010101966</t>
  </si>
  <si>
    <t>5110-000010102090</t>
  </si>
  <si>
    <t>5110-000010102093</t>
  </si>
  <si>
    <t>5110-000010102094</t>
  </si>
  <si>
    <t>5110-000010100797</t>
  </si>
  <si>
    <t>5110-000010100843</t>
  </si>
  <si>
    <t>5110-000010100814</t>
  </si>
  <si>
    <t>5110-000010100723</t>
  </si>
  <si>
    <t>5110-000010100762</t>
  </si>
  <si>
    <t>5110-000010100728</t>
  </si>
  <si>
    <t>5110-000010100724</t>
  </si>
  <si>
    <t>5110-000010102685</t>
  </si>
  <si>
    <t>5110-000010102684</t>
  </si>
  <si>
    <t>5110-000010102710</t>
  </si>
  <si>
    <t>5110-000010102713</t>
  </si>
  <si>
    <t>5110-000010102755</t>
  </si>
  <si>
    <t>5110-000010102747</t>
  </si>
  <si>
    <t>5110-000010102703</t>
  </si>
  <si>
    <t>5110-000010102462</t>
  </si>
  <si>
    <t>5110-000010102658</t>
  </si>
  <si>
    <t>5110-000010102677</t>
  </si>
  <si>
    <t>5110-000010102675</t>
  </si>
  <si>
    <t>5110-000010102667</t>
  </si>
  <si>
    <t>5110-000010102666</t>
  </si>
  <si>
    <t>5110-000010102665</t>
  </si>
  <si>
    <t>5110-000010102466</t>
  </si>
  <si>
    <t>5110-000010102460</t>
  </si>
  <si>
    <t>5110-000010102634</t>
  </si>
  <si>
    <t>5110-000010102633</t>
  </si>
  <si>
    <t>5110-000010102632</t>
  </si>
  <si>
    <t>5110-000010102628</t>
  </si>
  <si>
    <t>5110-000010102620</t>
  </si>
  <si>
    <t>5110-000010102616</t>
  </si>
  <si>
    <t>5110-000010102598</t>
  </si>
  <si>
    <t>5110-000010102584</t>
  </si>
  <si>
    <t>5110-000010102575</t>
  </si>
  <si>
    <t>5110-000010102552</t>
  </si>
  <si>
    <t>5110-000010102544</t>
  </si>
  <si>
    <t>5110-000010102540</t>
  </si>
  <si>
    <t>5110-000010102536</t>
  </si>
  <si>
    <t>5110-000010102528</t>
  </si>
  <si>
    <t>5110-000010102523</t>
  </si>
  <si>
    <t>5110-000010102037</t>
  </si>
  <si>
    <t>5110-000010102048</t>
  </si>
  <si>
    <t>5110-000010102053</t>
  </si>
  <si>
    <t>5110-000010102068</t>
  </si>
  <si>
    <t>5110-000010102072</t>
  </si>
  <si>
    <t>5110-000010102078</t>
  </si>
  <si>
    <t>5110-000010102082</t>
  </si>
  <si>
    <t>5110-000010102470</t>
  </si>
  <si>
    <t>5110-000010102479</t>
  </si>
  <si>
    <t>5110-000010102486</t>
  </si>
  <si>
    <t>5110-000010102497</t>
  </si>
  <si>
    <t>5110-000010102524</t>
  </si>
  <si>
    <t>5110-000010102531</t>
  </si>
  <si>
    <t>5110-000010102535</t>
  </si>
  <si>
    <t>5110-000010102554</t>
  </si>
  <si>
    <t>5110-000010102555</t>
  </si>
  <si>
    <t>5110-000010102572</t>
  </si>
  <si>
    <t>5110-000010102582</t>
  </si>
  <si>
    <t>5110-000010102594</t>
  </si>
  <si>
    <t>5110-000010102601</t>
  </si>
  <si>
    <t>5110-000010102623</t>
  </si>
  <si>
    <t>5110-000010102624</t>
  </si>
  <si>
    <t>5110-000010102641</t>
  </si>
  <si>
    <t>5110-000010102645</t>
  </si>
  <si>
    <t>5110-000010102464</t>
  </si>
  <si>
    <t>5110-000010102694</t>
  </si>
  <si>
    <t>5110-000010102688</t>
  </si>
  <si>
    <t>5110-000010102729</t>
  </si>
  <si>
    <t>5110-000010102724</t>
  </si>
  <si>
    <t>5110-000010102723</t>
  </si>
  <si>
    <t>5110-000010102722</t>
  </si>
  <si>
    <t>5110-000010101170</t>
  </si>
  <si>
    <t>5110-000010102269</t>
  </si>
  <si>
    <t>5110-000010102451</t>
  </si>
  <si>
    <t>5110-000010102450</t>
  </si>
  <si>
    <t>5110-000010101636</t>
  </si>
  <si>
    <t>5110-000010101625</t>
  </si>
  <si>
    <t>5110-000010102325</t>
  </si>
  <si>
    <t>5110-000010102340</t>
  </si>
  <si>
    <t>5110-000010102347</t>
  </si>
  <si>
    <t>5110-000010101703</t>
  </si>
  <si>
    <t>5110-000010101700</t>
  </si>
  <si>
    <t>5110-000010101699</t>
  </si>
  <si>
    <t>5110-000010101689</t>
  </si>
  <si>
    <t>5110-000010102395</t>
  </si>
  <si>
    <t>5110-000010101678</t>
  </si>
  <si>
    <t>5110-000010101683</t>
  </si>
  <si>
    <t>5110-000010101673</t>
  </si>
  <si>
    <t>LIBRERO ABIERTO DE 4 ENTREPAÑOS .80X.35X1.80</t>
  </si>
  <si>
    <t>5110-000010101672</t>
  </si>
  <si>
    <t>5110-000010102412</t>
  </si>
  <si>
    <t>5110-000010101543</t>
  </si>
  <si>
    <t>5110-000010101536</t>
  </si>
  <si>
    <t>5110-000010101477</t>
  </si>
  <si>
    <t>5110-000010101578</t>
  </si>
  <si>
    <t>5110-000010101574</t>
  </si>
  <si>
    <t>5110-000010101558</t>
  </si>
  <si>
    <t>5110-000010101530</t>
  </si>
  <si>
    <t>5110-000010101525</t>
  </si>
  <si>
    <t>5110-000010101500</t>
  </si>
  <si>
    <t>5110-000010101475</t>
  </si>
  <si>
    <t>5110-000010101428</t>
  </si>
  <si>
    <t>5110-000010101431</t>
  </si>
  <si>
    <t>5110-000010101400</t>
  </si>
  <si>
    <t>5110-000010101660</t>
  </si>
  <si>
    <t>GABINETE UNIVERSAL 0.90X0.4X1.180</t>
  </si>
  <si>
    <t>5110-000010101662</t>
  </si>
  <si>
    <t>5110-000010101635</t>
  </si>
  <si>
    <t>ARCHIVERO 4 GAV. VERTICAL DE 50X60X1.32</t>
  </si>
  <si>
    <t>5110-000010101743</t>
  </si>
  <si>
    <t>5110-000010101747</t>
  </si>
  <si>
    <t>5110-000010101749</t>
  </si>
  <si>
    <t>5110-000010101761</t>
  </si>
  <si>
    <t>ESCRITORIO SECRETARIAL</t>
  </si>
  <si>
    <t>5110-000010101712</t>
  </si>
  <si>
    <t>5110-000010101721</t>
  </si>
  <si>
    <t>5110-000010101730</t>
  </si>
  <si>
    <t>5110-000010101862</t>
  </si>
  <si>
    <t>5110-000010101865</t>
  </si>
  <si>
    <t>5110-000010101877</t>
  </si>
  <si>
    <t>5110-000010101882</t>
  </si>
  <si>
    <t>5110-000010101880</t>
  </si>
  <si>
    <t>5110-000010101881</t>
  </si>
  <si>
    <t>5110-000010101919</t>
  </si>
  <si>
    <t>5110-000010101923</t>
  </si>
  <si>
    <t>5110-000010101931</t>
  </si>
  <si>
    <t>5110-000010101934</t>
  </si>
  <si>
    <t>5110-000010102299</t>
  </si>
  <si>
    <t>5110-000010102195</t>
  </si>
  <si>
    <t>5110-000010102196</t>
  </si>
  <si>
    <t>5110-000010102284</t>
  </si>
  <si>
    <t>5110-000010102285</t>
  </si>
  <si>
    <t>5110-000010102353</t>
  </si>
  <si>
    <t>5110-000010102354</t>
  </si>
  <si>
    <t>5110-000010102362</t>
  </si>
  <si>
    <t>5110-000010102369</t>
  </si>
  <si>
    <t>5110-000010102371</t>
  </si>
  <si>
    <t>5110-000010102383</t>
  </si>
  <si>
    <t>5110-000010101602</t>
  </si>
  <si>
    <t>5110-000010101600</t>
  </si>
  <si>
    <t>5110-000010101597</t>
  </si>
  <si>
    <t>5110-000010101157</t>
  </si>
  <si>
    <t>5110-000010101107</t>
  </si>
  <si>
    <t>5110-000010101093</t>
  </si>
  <si>
    <t>5110-000010101084</t>
  </si>
  <si>
    <t>5110-000010101162</t>
  </si>
  <si>
    <t>5110-000010102421</t>
  </si>
  <si>
    <t>5110-000010102425</t>
  </si>
  <si>
    <t>5110-000010101955</t>
  </si>
  <si>
    <t>5110-000010101054</t>
  </si>
  <si>
    <t>5110-000010101034</t>
  </si>
  <si>
    <t>5110-000010101025</t>
  </si>
  <si>
    <t>5110-000010101019</t>
  </si>
  <si>
    <t>5110-000010101010</t>
  </si>
  <si>
    <t>5110-000010101006</t>
  </si>
  <si>
    <t>5110-000010101003</t>
  </si>
  <si>
    <t>5110-000010100997</t>
  </si>
  <si>
    <t>5110-000010100989</t>
  </si>
  <si>
    <t>5110-000010100987</t>
  </si>
  <si>
    <t>5110-000010101182</t>
  </si>
  <si>
    <t>5110-000010101177</t>
  </si>
  <si>
    <t>5110-000010101171</t>
  </si>
  <si>
    <t>5110-000010101423</t>
  </si>
  <si>
    <t>5110-000010101570</t>
  </si>
  <si>
    <t>5110-000010101495</t>
  </si>
  <si>
    <t>5110-000010101442</t>
  </si>
  <si>
    <t>5110-000010101413</t>
  </si>
  <si>
    <t>5110-000010101412</t>
  </si>
  <si>
    <t>5110-000010101408</t>
  </si>
  <si>
    <t>5110-000010101373</t>
  </si>
  <si>
    <t>5110-000010101371</t>
  </si>
  <si>
    <t>5110-000010101369</t>
  </si>
  <si>
    <t>5110-000010101263</t>
  </si>
  <si>
    <t>5110-000010101257</t>
  </si>
  <si>
    <t>5110-000010101254</t>
  </si>
  <si>
    <t>5110-000010101351</t>
  </si>
  <si>
    <t>5110-000010101347</t>
  </si>
  <si>
    <t>5110-000010101234</t>
  </si>
  <si>
    <t>5110-000010101231</t>
  </si>
  <si>
    <t>5110-000010101222</t>
  </si>
  <si>
    <t>5110-000010101216</t>
  </si>
  <si>
    <t>5110-000010101210</t>
  </si>
  <si>
    <t>5110-000010101198</t>
  </si>
  <si>
    <t>5110-000010101303</t>
  </si>
  <si>
    <t>5110-000010101302</t>
  </si>
  <si>
    <t>5110-000010101299</t>
  </si>
  <si>
    <t>5110-000010101296</t>
  </si>
  <si>
    <t>5110-000010101293</t>
  </si>
  <si>
    <t>5110-000010101286</t>
  </si>
  <si>
    <t>5110-000010101276</t>
  </si>
  <si>
    <t>5110-000010101275</t>
  </si>
  <si>
    <t>5110-000010101267</t>
  </si>
  <si>
    <t>5110-000010101265</t>
  </si>
  <si>
    <t>5110-000010102512</t>
  </si>
  <si>
    <t>5110-000010101071</t>
  </si>
  <si>
    <t>5110-000010101136</t>
  </si>
  <si>
    <t>5110-000010101121</t>
  </si>
  <si>
    <t>5110-000010101102</t>
  </si>
  <si>
    <t>5110-000010101085</t>
  </si>
  <si>
    <t>5110-000010101061</t>
  </si>
  <si>
    <t>MESA DE TRABAJO TIPO PROMOCION</t>
  </si>
  <si>
    <t>5110-000010101056</t>
  </si>
  <si>
    <t>5110-000010101037</t>
  </si>
  <si>
    <t>5110-000010101036</t>
  </si>
  <si>
    <t>5110-000010101027</t>
  </si>
  <si>
    <t>5110-000010101026</t>
  </si>
  <si>
    <t>5110-000010101021</t>
  </si>
  <si>
    <t>5110-000010100998</t>
  </si>
  <si>
    <t>5110-000010100995</t>
  </si>
  <si>
    <t>5110-000010100993</t>
  </si>
  <si>
    <t>5110-000010101180</t>
  </si>
  <si>
    <t>5110-000010101179</t>
  </si>
  <si>
    <t>5110-000010100977</t>
  </si>
  <si>
    <t>5110-000010100970</t>
  </si>
  <si>
    <t>5110-000010100969</t>
  </si>
  <si>
    <t>5110-000010100785</t>
  </si>
  <si>
    <t>5110-000010100780</t>
  </si>
  <si>
    <t>5110-000010100861</t>
  </si>
  <si>
    <t>5110-000010100852</t>
  </si>
  <si>
    <t>5110-000010100851</t>
  </si>
  <si>
    <t>5110-000010100769</t>
  </si>
  <si>
    <t>5110-000010100828</t>
  </si>
  <si>
    <t>5110-000010100954</t>
  </si>
  <si>
    <t>5110-000010100916</t>
  </si>
  <si>
    <t>5110-000010100903</t>
  </si>
  <si>
    <t>5110-000010101590</t>
  </si>
  <si>
    <t>5110-000010101587</t>
  </si>
  <si>
    <t>5110-000010101562</t>
  </si>
  <si>
    <t>5110-000010101561</t>
  </si>
  <si>
    <t>5110-000010101563</t>
  </si>
  <si>
    <t>5110-000010101499</t>
  </si>
  <si>
    <t>5110-000010101496</t>
  </si>
  <si>
    <t>5110-000010101492</t>
  </si>
  <si>
    <t>5110-000010101450</t>
  </si>
  <si>
    <t>5110-000010101411</t>
  </si>
  <si>
    <t>5110-000010101391</t>
  </si>
  <si>
    <t>5110-000010101379</t>
  </si>
  <si>
    <t>5110-000010101376</t>
  </si>
  <si>
    <t>5110-000010101256</t>
  </si>
  <si>
    <t>5110-000010101249</t>
  </si>
  <si>
    <t>5110-000010101350</t>
  </si>
  <si>
    <t>5110-000010101349</t>
  </si>
  <si>
    <t>5110-000010101235</t>
  </si>
  <si>
    <t>5110-000010101332</t>
  </si>
  <si>
    <t>5110-000010101329</t>
  </si>
  <si>
    <t>5110-000010101326</t>
  </si>
  <si>
    <t>5110-000010101321</t>
  </si>
  <si>
    <t>5110-000010101207</t>
  </si>
  <si>
    <t>5110-000010101202</t>
  </si>
  <si>
    <t>5110-000010101200</t>
  </si>
  <si>
    <t>5110-000010101282</t>
  </si>
  <si>
    <t>5110-000010101285</t>
  </si>
  <si>
    <t>5110-000010101274</t>
  </si>
  <si>
    <t>5110-000010101266</t>
  </si>
  <si>
    <t>5110-000010101612</t>
  </si>
  <si>
    <t>5110-000010101609</t>
  </si>
  <si>
    <t>5110-000010100721</t>
  </si>
  <si>
    <t>5110-000010100759</t>
  </si>
  <si>
    <t>5110-000010100786</t>
  </si>
  <si>
    <t>5110-000010100782</t>
  </si>
  <si>
    <t>5110-000010100784</t>
  </si>
  <si>
    <t>5110-000010100789</t>
  </si>
  <si>
    <t>5110-000010100794</t>
  </si>
  <si>
    <t>5110-000010100632</t>
  </si>
  <si>
    <t>5110-000010100626</t>
  </si>
  <si>
    <t>5110-000010100822</t>
  </si>
  <si>
    <t>5110-000010100890</t>
  </si>
  <si>
    <t>5110-000010100901</t>
  </si>
  <si>
    <t>5110-000010100925</t>
  </si>
  <si>
    <t>5110-000010100935</t>
  </si>
  <si>
    <t>CONJUNTO PENINSULAR SECRETARIAL1.40X.60</t>
  </si>
  <si>
    <t>5110-000010100911</t>
  </si>
  <si>
    <t>5110-000010100921</t>
  </si>
  <si>
    <t>5110-000010100926</t>
  </si>
  <si>
    <t>5110-000010100933</t>
  </si>
  <si>
    <t>5110-000010100938</t>
  </si>
  <si>
    <t>5110-000010100953</t>
  </si>
  <si>
    <t>5110-000010100922</t>
  </si>
  <si>
    <t>5110-000010100929</t>
  </si>
  <si>
    <t>5110-000010100853</t>
  </si>
  <si>
    <t>5110-000010100858</t>
  </si>
  <si>
    <t>5110-000010100860</t>
  </si>
  <si>
    <t>5110-000010100972</t>
  </si>
  <si>
    <t>5110-000010100975</t>
  </si>
  <si>
    <t>5110-000010101153</t>
  </si>
  <si>
    <t>5110-000010101173</t>
  </si>
  <si>
    <t>5110-000010101181</t>
  </si>
  <si>
    <t>5110-000010101002</t>
  </si>
  <si>
    <t>5110-000010100946</t>
  </si>
  <si>
    <t>5110-000010100908</t>
  </si>
  <si>
    <t>5110-000010100932</t>
  </si>
  <si>
    <t>5110-000010100923</t>
  </si>
  <si>
    <t>5110-000010100920</t>
  </si>
  <si>
    <t>5110-000010100907</t>
  </si>
  <si>
    <t>5110-000010100893</t>
  </si>
  <si>
    <t>5110-000010100834</t>
  </si>
  <si>
    <t>5110-000010100788</t>
  </si>
  <si>
    <t>5110-000010100837</t>
  </si>
  <si>
    <t>5110-000010100820</t>
  </si>
  <si>
    <t>5110-000010100801</t>
  </si>
  <si>
    <t>5110-000010100767</t>
  </si>
  <si>
    <t>5110-000010100764</t>
  </si>
  <si>
    <t>5110-000010100757</t>
  </si>
  <si>
    <t>5110-000010100719</t>
  </si>
  <si>
    <t>5110-000010100829</t>
  </si>
  <si>
    <t>5110-000010100806</t>
  </si>
  <si>
    <t>5110-000010100790</t>
  </si>
  <si>
    <t>5110-000010100841</t>
  </si>
  <si>
    <t>5110-000010100838</t>
  </si>
  <si>
    <t>5110-000010100763</t>
  </si>
  <si>
    <t>5110-000010100750</t>
  </si>
  <si>
    <t>5110-000010100715</t>
  </si>
  <si>
    <t>5110-000010100787</t>
  </si>
  <si>
    <t>5110-000010100778</t>
  </si>
  <si>
    <t>5110-000010100749</t>
  </si>
  <si>
    <t>5110-000010100742</t>
  </si>
  <si>
    <t>5110-000010100734</t>
  </si>
  <si>
    <t>5110-000010100803</t>
  </si>
  <si>
    <t>5110-000010100813</t>
  </si>
  <si>
    <t>5110-000010101418</t>
  </si>
  <si>
    <t>5110-000010101942</t>
  </si>
  <si>
    <t>5110-000010101937</t>
  </si>
  <si>
    <t>5110-000010102389</t>
  </si>
  <si>
    <t>GABINETE METALICO</t>
  </si>
  <si>
    <t>5110-000010102388</t>
  </si>
  <si>
    <t>5110-000010102428</t>
  </si>
  <si>
    <t>5110-000010102427</t>
  </si>
  <si>
    <t>5110-000010102422</t>
  </si>
  <si>
    <t>5110-000010102402</t>
  </si>
  <si>
    <t>5110-000010102401</t>
  </si>
  <si>
    <t>5110-000010102400</t>
  </si>
  <si>
    <t>5110-000010102698</t>
  </si>
  <si>
    <t>5110-000010102707</t>
  </si>
  <si>
    <t>5110-000010102749</t>
  </si>
  <si>
    <t>5110-000010102250</t>
  </si>
  <si>
    <t>5110-000010102248</t>
  </si>
  <si>
    <t>5110-000010102348</t>
  </si>
  <si>
    <t>5110-000010102344</t>
  </si>
  <si>
    <t>5110-000010102323</t>
  </si>
  <si>
    <t>5110-000010102324</t>
  </si>
  <si>
    <t>5110-000010102447</t>
  </si>
  <si>
    <t>5110-000010102444</t>
  </si>
  <si>
    <t>5110-000010102437</t>
  </si>
  <si>
    <t>5110-000010102435</t>
  </si>
  <si>
    <t>5110-000010102313</t>
  </si>
  <si>
    <t>5110-000010102312</t>
  </si>
  <si>
    <t>5110-000010102276</t>
  </si>
  <si>
    <t>5110-000010102273</t>
  </si>
  <si>
    <t>5110-000010102272</t>
  </si>
  <si>
    <t>5110-000010102266</t>
  </si>
  <si>
    <t>5110-000010102265</t>
  </si>
  <si>
    <t>5110-000010102263</t>
  </si>
  <si>
    <t>5110-000010102511</t>
  </si>
  <si>
    <t>5110-000010102509</t>
  </si>
  <si>
    <t>5110-000010102481</t>
  </si>
  <si>
    <t>5110-000010102484</t>
  </si>
  <si>
    <t>5110-000010102477</t>
  </si>
  <si>
    <t>5110-000010102083</t>
  </si>
  <si>
    <t>5110-000010102075</t>
  </si>
  <si>
    <t>5110-000010102051</t>
  </si>
  <si>
    <t>5110-000010102028</t>
  </si>
  <si>
    <t>5110-000010102026</t>
  </si>
  <si>
    <t>5110-000010102010</t>
  </si>
  <si>
    <t>5110-000010102003</t>
  </si>
  <si>
    <t>5110-000010101987</t>
  </si>
  <si>
    <t>5110-000010102166</t>
  </si>
  <si>
    <t>5110-000010102165</t>
  </si>
  <si>
    <t>5110-000010102159</t>
  </si>
  <si>
    <t>5110-000010101973</t>
  </si>
  <si>
    <t>5110-000010102153</t>
  </si>
  <si>
    <t>5110-000010102151</t>
  </si>
  <si>
    <t>5110-000010102145</t>
  </si>
  <si>
    <t>5110-000010102136</t>
  </si>
  <si>
    <t>5110-000010102132</t>
  </si>
  <si>
    <t>5110-000010102124</t>
  </si>
  <si>
    <t>5110-000010102109</t>
  </si>
  <si>
    <t>5110-000010102102</t>
  </si>
  <si>
    <t>5110-000010102096</t>
  </si>
  <si>
    <t>5110-000010102088</t>
  </si>
  <si>
    <t>5110-000010101972</t>
  </si>
  <si>
    <t>5110-000010101965</t>
  </si>
  <si>
    <t>5110-000010102705</t>
  </si>
  <si>
    <t>5110-000010101951</t>
  </si>
  <si>
    <t>5110-000010101855</t>
  </si>
  <si>
    <t>5110-000010100624</t>
  </si>
  <si>
    <t>5110-000010100630</t>
  </si>
  <si>
    <t>5110-000010100634</t>
  </si>
  <si>
    <t>SILLA DE TRABAJO, BASE ESTRELLA</t>
  </si>
  <si>
    <t>5110-000010100636</t>
  </si>
  <si>
    <t>MESA PLEGABLE  DE 2.44X76</t>
  </si>
  <si>
    <t>5110-000010101632</t>
  </si>
  <si>
    <t>5110-000010101631</t>
  </si>
  <si>
    <t>5110-000010100640</t>
  </si>
  <si>
    <t>5110-000010100641</t>
  </si>
  <si>
    <t>5110-000010101696</t>
  </si>
  <si>
    <t>5110-000010101684</t>
  </si>
  <si>
    <t>CREDENZA CON DOS ENTREPAÑOS/2 PUERTAS 75X1.62X50</t>
  </si>
  <si>
    <t>5110-000010101667</t>
  </si>
  <si>
    <t>5110-000010101546</t>
  </si>
  <si>
    <t>5110-000010101522</t>
  </si>
  <si>
    <t>5110-000010101517</t>
  </si>
  <si>
    <t>5110-000010101516</t>
  </si>
  <si>
    <t>5110-000010101515</t>
  </si>
  <si>
    <t>5110-000010101481</t>
  </si>
  <si>
    <t>5110-000010101580</t>
  </si>
  <si>
    <t>5110-000010101577</t>
  </si>
  <si>
    <t>5110-000010101559</t>
  </si>
  <si>
    <t>5110-000010101552</t>
  </si>
  <si>
    <t>5110-000010101548</t>
  </si>
  <si>
    <t>5110-000010101535</t>
  </si>
  <si>
    <t>5110-000010101534</t>
  </si>
  <si>
    <t>5110-000010101510</t>
  </si>
  <si>
    <t>5110-000010101466</t>
  </si>
  <si>
    <t>5110-000010101436</t>
  </si>
  <si>
    <t>5110-000010101462</t>
  </si>
  <si>
    <t>5110-000010101456</t>
  </si>
  <si>
    <t>5110-000010101453</t>
  </si>
  <si>
    <t>5110-000010102257</t>
  </si>
  <si>
    <t>5110-000010102254</t>
  </si>
  <si>
    <t>5110-000010102752</t>
  </si>
  <si>
    <t>5110-000010102373</t>
  </si>
  <si>
    <t>5110-000010102365</t>
  </si>
  <si>
    <t>5110-000010102356</t>
  </si>
  <si>
    <t>5110-000010102289</t>
  </si>
  <si>
    <t>5110-000010102197</t>
  </si>
  <si>
    <t>5110-000010102184</t>
  </si>
  <si>
    <t>5110-000010102174</t>
  </si>
  <si>
    <t>5110-000010102293</t>
  </si>
  <si>
    <t>5110-000010101935</t>
  </si>
  <si>
    <t>5110-000010101932</t>
  </si>
  <si>
    <t>5110-000010101918</t>
  </si>
  <si>
    <t>5110-000010101908</t>
  </si>
  <si>
    <t>5110-000010101907</t>
  </si>
  <si>
    <t>5110-000010101897</t>
  </si>
  <si>
    <t>5110-000010101886</t>
  </si>
  <si>
    <t>5110-000010102756</t>
  </si>
  <si>
    <t>5110-000010102757</t>
  </si>
  <si>
    <t>5110-000010102718</t>
  </si>
  <si>
    <t>5110-000010102720</t>
  </si>
  <si>
    <t>5110-000010102683</t>
  </si>
  <si>
    <t>5110-000010102689</t>
  </si>
  <si>
    <t>5110-000010102690</t>
  </si>
  <si>
    <t>5110-000010101724</t>
  </si>
  <si>
    <t>5110-000010102692</t>
  </si>
  <si>
    <t>5110-000010102738</t>
  </si>
  <si>
    <t>5110-000010101748</t>
  </si>
  <si>
    <t>5110-000010101737</t>
  </si>
  <si>
    <t>5110-000010101641</t>
  </si>
  <si>
    <t>5110-000010102733</t>
  </si>
  <si>
    <t>5110-000010102693</t>
  </si>
  <si>
    <t>5110-000010102695</t>
  </si>
  <si>
    <t>5110-000010102730</t>
  </si>
  <si>
    <t>5110-000010102728</t>
  </si>
  <si>
    <t>5110-000010102725</t>
  </si>
  <si>
    <t>5110-000010102714</t>
  </si>
  <si>
    <t>5110-000010102697</t>
  </si>
  <si>
    <t>5110-000010102734</t>
  </si>
  <si>
    <t>5110-000010102735</t>
  </si>
  <si>
    <t>5110-000010102740</t>
  </si>
  <si>
    <t>5110-000010102745</t>
  </si>
  <si>
    <t>5110-000010101890</t>
  </si>
  <si>
    <t>5110-000010101889</t>
  </si>
  <si>
    <t>5110-000010101883</t>
  </si>
  <si>
    <t>5110-000010102711</t>
  </si>
  <si>
    <t>5110-000010102750</t>
  </si>
  <si>
    <t>5110-000010102748</t>
  </si>
  <si>
    <t>5110-000010101896</t>
  </si>
  <si>
    <t>5110-000010101899</t>
  </si>
  <si>
    <t>5110-000010101906</t>
  </si>
  <si>
    <t>5110-000010101910</t>
  </si>
  <si>
    <t>5110-000010101922</t>
  </si>
  <si>
    <t>5110-000010101930</t>
  </si>
  <si>
    <t>5110-000010102292</t>
  </si>
  <si>
    <t>5110-000010102295</t>
  </si>
  <si>
    <t>5110-000010102179</t>
  </si>
  <si>
    <t>5110-000010102673</t>
  </si>
  <si>
    <t>5110-000010102176</t>
  </si>
  <si>
    <t>5110-000010102178</t>
  </si>
  <si>
    <t>5110-000010101875</t>
  </si>
  <si>
    <t>5110-000010101550</t>
  </si>
  <si>
    <t>5110-000010100629</t>
  </si>
  <si>
    <t>5110-000010100627</t>
  </si>
  <si>
    <t>5110-000010100620</t>
  </si>
  <si>
    <t>ARCHIVERO 4 GAV. VERTICAL DE 1.35X.70X.46</t>
  </si>
  <si>
    <t>5110-000010101555</t>
  </si>
  <si>
    <t>5110-000010101480</t>
  </si>
  <si>
    <t>5110-000010101485</t>
  </si>
  <si>
    <t>5110-000010101539</t>
  </si>
  <si>
    <t>5110-000010101538</t>
  </si>
  <si>
    <t>5110-000010101680</t>
  </si>
  <si>
    <t>5110-000010101691</t>
  </si>
  <si>
    <t>5110-000010101701</t>
  </si>
  <si>
    <t>5110-000010101704</t>
  </si>
  <si>
    <t>5110-000010101644</t>
  </si>
  <si>
    <t>5110-000010101626</t>
  </si>
  <si>
    <t>5110-000010101628</t>
  </si>
  <si>
    <t>5110-000010101664</t>
  </si>
  <si>
    <t>5110-000010101665</t>
  </si>
  <si>
    <t>5110-000010101658</t>
  </si>
  <si>
    <t>5110-000010101633</t>
  </si>
  <si>
    <t>5110-000010101647</t>
  </si>
  <si>
    <t>MODULO EJECUTIVO 1.70 X 2.20</t>
  </si>
  <si>
    <t>5110-000010101736</t>
  </si>
  <si>
    <t>5110-000010101744</t>
  </si>
  <si>
    <t>5110-000010101746</t>
  </si>
  <si>
    <t>5110-000010101713</t>
  </si>
  <si>
    <t>5110-000010101717</t>
  </si>
  <si>
    <t>5110-000010101720</t>
  </si>
  <si>
    <t>5110-000010100342</t>
  </si>
  <si>
    <t>5110-000010101863</t>
  </si>
  <si>
    <t>5110-000010101874</t>
  </si>
  <si>
    <t>5110-000010102047</t>
  </si>
  <si>
    <t>5110-000010102038</t>
  </si>
  <si>
    <t>5110-000010102018</t>
  </si>
  <si>
    <t>5110-000010102001</t>
  </si>
  <si>
    <t>5110-000010101998</t>
  </si>
  <si>
    <t>5110-000010101996</t>
  </si>
  <si>
    <t>5110-000010102283</t>
  </si>
  <si>
    <t>5110-000010101974</t>
  </si>
  <si>
    <t>5110-000010102147</t>
  </si>
  <si>
    <t>5110-000010102139</t>
  </si>
  <si>
    <t>5110-000010102138</t>
  </si>
  <si>
    <t>5110-000010102130</t>
  </si>
  <si>
    <t>5110-000010102119</t>
  </si>
  <si>
    <t>5110-000010102115</t>
  </si>
  <si>
    <t>5110-000010102111</t>
  </si>
  <si>
    <t>5110-000010102103</t>
  </si>
  <si>
    <t>5110-000010102359</t>
  </si>
  <si>
    <t>5110-000010101947</t>
  </si>
  <si>
    <t>5110-000010101944</t>
  </si>
  <si>
    <t>5110-000010101958</t>
  </si>
  <si>
    <t>5110-000010101954</t>
  </si>
  <si>
    <t>5110-000010102419</t>
  </si>
  <si>
    <t>5110-000010102364</t>
  </si>
  <si>
    <t>5110-000010102370</t>
  </si>
  <si>
    <t>5110-000010102376</t>
  </si>
  <si>
    <t>5110-000010102382</t>
  </si>
  <si>
    <t>5110-000010102321</t>
  </si>
  <si>
    <t>5110-000010102251</t>
  </si>
  <si>
    <t>PORTA PERIODICO</t>
  </si>
  <si>
    <t>5110-000010102385</t>
  </si>
  <si>
    <t>5110-000010102386</t>
  </si>
  <si>
    <t>5110-000010102057</t>
  </si>
  <si>
    <t>5110-000010102194</t>
  </si>
  <si>
    <t>5110-000010102303</t>
  </si>
  <si>
    <t>5110-000010102287</t>
  </si>
  <si>
    <t>5110-000010102467</t>
  </si>
  <si>
    <t>5110-000010102465</t>
  </si>
  <si>
    <t>5110-000010102638</t>
  </si>
  <si>
    <t>5110-000010102637</t>
  </si>
  <si>
    <t>5110-000010102621</t>
  </si>
  <si>
    <t>5110-000010102619</t>
  </si>
  <si>
    <t>5110-000010102615</t>
  </si>
  <si>
    <t>5110-000010102614</t>
  </si>
  <si>
    <t>5110-000010102613</t>
  </si>
  <si>
    <t>5110-000010102612</t>
  </si>
  <si>
    <t>5110-000010102610</t>
  </si>
  <si>
    <t>5110-000010102605</t>
  </si>
  <si>
    <t>5110-000010102602</t>
  </si>
  <si>
    <t>5110-000010102581</t>
  </si>
  <si>
    <t>5110-000010102549</t>
  </si>
  <si>
    <t>5110-000010102543</t>
  </si>
  <si>
    <t>5110-000010102521</t>
  </si>
  <si>
    <t>5110-000010102517</t>
  </si>
  <si>
    <t>5110-000010102516</t>
  </si>
  <si>
    <t>5110-000010102513</t>
  </si>
  <si>
    <t>5110-000010102493</t>
  </si>
  <si>
    <t>5110-000010102496</t>
  </si>
  <si>
    <t>5110-000010102478</t>
  </si>
  <si>
    <t>5110-000010102080</t>
  </si>
  <si>
    <t>5110-000010102073</t>
  </si>
  <si>
    <t>5110-000010102069</t>
  </si>
  <si>
    <t>5110-000010102065</t>
  </si>
  <si>
    <t>5110-000010101528</t>
  </si>
  <si>
    <t>5110-000010101599</t>
  </si>
  <si>
    <t>5110-000010101595</t>
  </si>
  <si>
    <t>MESA DE JUNTAS PARA 14 O 16 USUARIOS 5.70X2.70X0.7</t>
  </si>
  <si>
    <t>5110-000010101603</t>
  </si>
  <si>
    <t>5110-000010101147</t>
  </si>
  <si>
    <t>5110-000010101145</t>
  </si>
  <si>
    <t>5110-000010101134</t>
  </si>
  <si>
    <t>5110-000010101124</t>
  </si>
  <si>
    <t>5110-000010101109</t>
  </si>
  <si>
    <t>5110-000010101101</t>
  </si>
  <si>
    <t>5110-000010101099</t>
  </si>
  <si>
    <t>5110-000010101088</t>
  </si>
  <si>
    <t>5110-000010101087</t>
  </si>
  <si>
    <t>5110-000010101078</t>
  </si>
  <si>
    <t>5110-000010101361</t>
  </si>
  <si>
    <t>5110-000010101160</t>
  </si>
  <si>
    <t>5110-000010100983</t>
  </si>
  <si>
    <t>5110-000010101363</t>
  </si>
  <si>
    <t>5110-000010101047</t>
  </si>
  <si>
    <t>5110-000010101042</t>
  </si>
  <si>
    <t>5110-000010101045</t>
  </si>
  <si>
    <t>5110-000010101038</t>
  </si>
  <si>
    <t>5110-000010101032</t>
  </si>
  <si>
    <t>5110-000010101024</t>
  </si>
  <si>
    <t>5110-000010101012</t>
  </si>
  <si>
    <t>5110-000010101008</t>
  </si>
  <si>
    <t>5110-000010101283</t>
  </si>
  <si>
    <t>5110-000010101437</t>
  </si>
  <si>
    <t>5110-000010101399</t>
  </si>
  <si>
    <t>5110-000010101397</t>
  </si>
  <si>
    <t>5110-000010101460</t>
  </si>
  <si>
    <t>5110-000010101457</t>
  </si>
  <si>
    <t>5110-000010101455</t>
  </si>
  <si>
    <t>5110-000010101426</t>
  </si>
  <si>
    <t>5110-000010101419</t>
  </si>
  <si>
    <t>5110-000010101568</t>
  </si>
  <si>
    <t>5110-000010101564</t>
  </si>
  <si>
    <t>5110-000010101488</t>
  </si>
  <si>
    <t>5110-000010101448</t>
  </si>
  <si>
    <t>5110-000010101443</t>
  </si>
  <si>
    <t>5110-000010101410</t>
  </si>
  <si>
    <t>5110-000010101405</t>
  </si>
  <si>
    <t>5110-000010101250</t>
  </si>
  <si>
    <t>5110-000010101244</t>
  </si>
  <si>
    <t>5110-000010101348</t>
  </si>
  <si>
    <t>5110-000010101345</t>
  </si>
  <si>
    <t>5110-000010101239</t>
  </si>
  <si>
    <t>5110-000010101221</t>
  </si>
  <si>
    <t>5110-000010101223</t>
  </si>
  <si>
    <t>5110-000010101323</t>
  </si>
  <si>
    <t>5110-000010101212</t>
  </si>
  <si>
    <t>5110-000010101206</t>
  </si>
  <si>
    <t>5110-000010101199</t>
  </si>
  <si>
    <t>5110-000010101196</t>
  </si>
  <si>
    <t>5110-000010101305</t>
  </si>
  <si>
    <t>5110-000010101304</t>
  </si>
  <si>
    <t>5110-000010101289</t>
  </si>
  <si>
    <t>5110-000010100894</t>
  </si>
  <si>
    <t>5110-000010100827</t>
  </si>
  <si>
    <t>5110-000010100798</t>
  </si>
  <si>
    <t>5110-000010100791</t>
  </si>
  <si>
    <t>5110-000010100770</t>
  </si>
  <si>
    <t>5110-000010100751</t>
  </si>
  <si>
    <t>5110-000010100748</t>
  </si>
  <si>
    <t>5110-000010100743</t>
  </si>
  <si>
    <t>5110-000010100741</t>
  </si>
  <si>
    <t>5110-000010100733</t>
  </si>
  <si>
    <t>5110-000010100729</t>
  </si>
  <si>
    <t>5110-000010100781</t>
  </si>
  <si>
    <t>5110-000010100823</t>
  </si>
  <si>
    <t>5110-000010100802</t>
  </si>
  <si>
    <t>5110-000010100765</t>
  </si>
  <si>
    <t>5110-000010100760</t>
  </si>
  <si>
    <t>5110-000010100744</t>
  </si>
  <si>
    <t>5110-000010101489</t>
  </si>
  <si>
    <t>5110-000010101493</t>
  </si>
  <si>
    <t>5110-000010101565</t>
  </si>
  <si>
    <t>5110-000010101584</t>
  </si>
  <si>
    <t>5110-000010101586</t>
  </si>
  <si>
    <t>5110-000010101427</t>
  </si>
  <si>
    <t>5110-000010101459</t>
  </si>
  <si>
    <t>5110-000010101403</t>
  </si>
  <si>
    <t>5110-000010101434</t>
  </si>
  <si>
    <t>5110-000010101468</t>
  </si>
  <si>
    <t>5110-000010101472</t>
  </si>
  <si>
    <t>5110-000010101503</t>
  </si>
  <si>
    <t>5110-000010101504</t>
  </si>
  <si>
    <t>5110-000010100897</t>
  </si>
  <si>
    <t>5110-000010100996</t>
  </si>
  <si>
    <t>5110-000010100992</t>
  </si>
  <si>
    <t>5110-000010101175</t>
  </si>
  <si>
    <t>5110-000010101172</t>
  </si>
  <si>
    <t>5110-000010101169</t>
  </si>
  <si>
    <t>5110-000010101167</t>
  </si>
  <si>
    <t>5110-000010100976</t>
  </si>
  <si>
    <t>5110-000010100973</t>
  </si>
  <si>
    <t>5110-000010101364</t>
  </si>
  <si>
    <t>5110-000010101261</t>
  </si>
  <si>
    <t>5110-000010101368</t>
  </si>
  <si>
    <t>5110-000010100867</t>
  </si>
  <si>
    <t>5110-000010100864</t>
  </si>
  <si>
    <t>5110-000010100862</t>
  </si>
  <si>
    <t>5110-000010100859</t>
  </si>
  <si>
    <t>5110-000010100855</t>
  </si>
  <si>
    <t>5110-000010100854</t>
  </si>
  <si>
    <t>5110-000010100848</t>
  </si>
  <si>
    <t>5110-000010101372</t>
  </si>
  <si>
    <t>5110-000010100947</t>
  </si>
  <si>
    <t>5110-000010100962</t>
  </si>
  <si>
    <t>5110-000010100905</t>
  </si>
  <si>
    <t>5110-000010100958</t>
  </si>
  <si>
    <t>5110-000010100950</t>
  </si>
  <si>
    <t>5110-000010101389</t>
  </si>
  <si>
    <t>5110-000010101414</t>
  </si>
  <si>
    <t>5110-000010100887</t>
  </si>
  <si>
    <t>5110-000010101441</t>
  </si>
  <si>
    <t>5110-000010101445</t>
  </si>
  <si>
    <t>5110-000010101446</t>
  </si>
  <si>
    <t>5110-000010102352</t>
  </si>
  <si>
    <t>5110-000010101066</t>
  </si>
  <si>
    <t>5110-000010101152</t>
  </si>
  <si>
    <t>MESA DE ESTUDIO 0.75 X 1.50 X 0.90 MTS-SIBASA</t>
  </si>
  <si>
    <t>5110-000010101158</t>
  </si>
  <si>
    <t>5110-000010101126</t>
  </si>
  <si>
    <t>5110-000010101123</t>
  </si>
  <si>
    <t>5110-000010101122</t>
  </si>
  <si>
    <t>5110-000010101119</t>
  </si>
  <si>
    <t>5110-000010101113</t>
  </si>
  <si>
    <t>5110-000010101150</t>
  </si>
  <si>
    <t>5110-000010101083</t>
  </si>
  <si>
    <t>5110-000010101159</t>
  </si>
  <si>
    <t>5110-000010101060</t>
  </si>
  <si>
    <t>5110-000010101031</t>
  </si>
  <si>
    <t>5110-000010101018</t>
  </si>
  <si>
    <t>5110-000010101017</t>
  </si>
  <si>
    <t>5110-000010101009</t>
  </si>
  <si>
    <t>5110-000010101005</t>
  </si>
  <si>
    <t>5110-000010100994</t>
  </si>
  <si>
    <t>5110-000010101176</t>
  </si>
  <si>
    <t>5110-000010101154</t>
  </si>
  <si>
    <t>5110-000010100968</t>
  </si>
  <si>
    <t>5110-000010102459</t>
  </si>
  <si>
    <t>5110-000010100865</t>
  </si>
  <si>
    <t>5110-000010100863</t>
  </si>
  <si>
    <t>5110-000010100857</t>
  </si>
  <si>
    <t>5110-000010101385</t>
  </si>
  <si>
    <t>5110-000010101378</t>
  </si>
  <si>
    <t>5110-000010101375</t>
  </si>
  <si>
    <t>5110-000010101374</t>
  </si>
  <si>
    <t>5110-000010101370</t>
  </si>
  <si>
    <t>5110-000010101367</t>
  </si>
  <si>
    <t>5110-000010101259</t>
  </si>
  <si>
    <t>5110-000010101248</t>
  </si>
  <si>
    <t>5110-000010101246</t>
  </si>
  <si>
    <t>5110-000010101245</t>
  </si>
  <si>
    <t>5110-000010101352</t>
  </si>
  <si>
    <t>5110-000010101346</t>
  </si>
  <si>
    <t>5110-000010101237</t>
  </si>
  <si>
    <t>5110-000010101230</t>
  </si>
  <si>
    <t>5110-000010101228</t>
  </si>
  <si>
    <t>5110-000010101225</t>
  </si>
  <si>
    <t>5110-000010101318</t>
  </si>
  <si>
    <t>5110-000010101211</t>
  </si>
  <si>
    <t>5110-000010101312</t>
  </si>
  <si>
    <t>5110-000010101204</t>
  </si>
  <si>
    <t>5110-000010101292</t>
  </si>
  <si>
    <t>5110-000010101291</t>
  </si>
  <si>
    <t>5110-000010101287</t>
  </si>
  <si>
    <t>5110-000010101277</t>
  </si>
  <si>
    <t>5110-000010101270</t>
  </si>
  <si>
    <t>5110-000010101264</t>
  </si>
  <si>
    <t>5110-000010101610</t>
  </si>
  <si>
    <t>5110-000010101142</t>
  </si>
  <si>
    <t>5110-000010101139</t>
  </si>
  <si>
    <t>5110-000010101072</t>
  </si>
  <si>
    <t>5110-000010100758</t>
  </si>
  <si>
    <t>5110-000010100752</t>
  </si>
  <si>
    <t>5110-000010100747</t>
  </si>
  <si>
    <t>5110-000010100746</t>
  </si>
  <si>
    <t>5110-000010100726</t>
  </si>
  <si>
    <t>5110-000010100722</t>
  </si>
  <si>
    <t>5110-000010102539</t>
  </si>
  <si>
    <t>5110-000010102559</t>
  </si>
  <si>
    <t>5110-000010102571</t>
  </si>
  <si>
    <t>5110-000010102580</t>
  </si>
  <si>
    <t>5110-000010102586</t>
  </si>
  <si>
    <t>5110-000010102588</t>
  </si>
  <si>
    <t>5110-000010102590</t>
  </si>
  <si>
    <t>5110-000010102604</t>
  </si>
  <si>
    <t>5110-000010102603</t>
  </si>
  <si>
    <t>5110-000010102611</t>
  </si>
  <si>
    <t>5110-000010102622</t>
  </si>
  <si>
    <t>5110-000010102626</t>
  </si>
  <si>
    <t>5110-000010102631</t>
  </si>
  <si>
    <t>5110-000010102639</t>
  </si>
  <si>
    <t>5110-000010102672</t>
  </si>
  <si>
    <t>5110-000010102699</t>
  </si>
  <si>
    <t>5110-000010102706</t>
  </si>
  <si>
    <t>5110-000010102746</t>
  </si>
  <si>
    <t>5110-000010102751</t>
  </si>
  <si>
    <t>5110-000010102753</t>
  </si>
  <si>
    <t>5110-000010100345</t>
  </si>
  <si>
    <t>SILLON GIRATORIO CON AJUSTE DE ALTURA 4 PATAS/ RUE</t>
  </si>
  <si>
    <t>5110-000010102731</t>
  </si>
  <si>
    <t>5110-000010102687</t>
  </si>
  <si>
    <t>5110-000010102691</t>
  </si>
  <si>
    <t>5110-000010100792</t>
  </si>
  <si>
    <t>5110-000010100850</t>
  </si>
  <si>
    <t>5110-000010102474</t>
  </si>
  <si>
    <t>5110-000010102487</t>
  </si>
  <si>
    <t>5110-000010102490</t>
  </si>
  <si>
    <t>5110-000010100898</t>
  </si>
  <si>
    <t>5110-000010100909</t>
  </si>
  <si>
    <t>5110-000010100951</t>
  </si>
  <si>
    <t>5110-000010100940</t>
  </si>
  <si>
    <t>5110-000010100949</t>
  </si>
  <si>
    <t>5110-000010100915</t>
  </si>
  <si>
    <t>5110-000010100914</t>
  </si>
  <si>
    <t>5110-000010100910</t>
  </si>
  <si>
    <t>5110-000010100917</t>
  </si>
  <si>
    <t>5110-000010100889</t>
  </si>
  <si>
    <t>5110-000010102492</t>
  </si>
  <si>
    <t>5110-000010102506</t>
  </si>
  <si>
    <t>5110-000010102519</t>
  </si>
  <si>
    <t>5110-000010102525</t>
  </si>
  <si>
    <t>5110-000010102526</t>
  </si>
  <si>
    <t>5110-000010102534</t>
  </si>
  <si>
    <t>5110-000010100840</t>
  </si>
  <si>
    <t>5110-000010100804</t>
  </si>
  <si>
    <t>5110-000010100739</t>
  </si>
  <si>
    <t>5110-000010100735</t>
  </si>
  <si>
    <t>5110-000010100839</t>
  </si>
  <si>
    <t>5110-000010100826</t>
  </si>
  <si>
    <t>5110-000010100793</t>
  </si>
  <si>
    <t>5110-000010100818</t>
  </si>
  <si>
    <t>5110-000010100815</t>
  </si>
  <si>
    <t>5110-000010100799</t>
  </si>
  <si>
    <t>5110-000010102070</t>
  </si>
  <si>
    <t>5110-000010102280</t>
  </si>
  <si>
    <t>5110-000010102316</t>
  </si>
  <si>
    <t>5110-000010102448</t>
  </si>
  <si>
    <t>5110-000010102433</t>
  </si>
  <si>
    <t>5110-000010102446</t>
  </si>
  <si>
    <t>5110-000010101733</t>
  </si>
  <si>
    <t>5110-000010101726</t>
  </si>
  <si>
    <t>5110-000010102328</t>
  </si>
  <si>
    <t>5110-000010102329</t>
  </si>
  <si>
    <t>5110-000010102331</t>
  </si>
  <si>
    <t>5110-000010101760</t>
  </si>
  <si>
    <t>5110-000010101745</t>
  </si>
  <si>
    <t>5110-000010101738</t>
  </si>
  <si>
    <t>5110-000010101741</t>
  </si>
  <si>
    <t>5110-000010101634</t>
  </si>
  <si>
    <t>5110-000010102337</t>
  </si>
  <si>
    <t>5110-000010102343</t>
  </si>
  <si>
    <t>5110-000010102351</t>
  </si>
  <si>
    <t>5110-000010102320</t>
  </si>
  <si>
    <t>5110-000010102318</t>
  </si>
  <si>
    <t>5110-000010102410</t>
  </si>
  <si>
    <t>5110-000010102418</t>
  </si>
  <si>
    <t>5110-000010102415</t>
  </si>
  <si>
    <t>5110-000010102416</t>
  </si>
  <si>
    <t>5110-000010102420</t>
  </si>
  <si>
    <t>5110-000010102430</t>
  </si>
  <si>
    <t>5110-000010101952</t>
  </si>
  <si>
    <t>5110-000010101953</t>
  </si>
  <si>
    <t>5110-000010101948</t>
  </si>
  <si>
    <t>5110-000010101968</t>
  </si>
  <si>
    <t>5110-000010101861</t>
  </si>
  <si>
    <t>5110-000010102346</t>
  </si>
  <si>
    <t>5110-000010102339</t>
  </si>
  <si>
    <t>5110-000010102333</t>
  </si>
  <si>
    <t>5110-000010102332</t>
  </si>
  <si>
    <t>5110-000010102436</t>
  </si>
  <si>
    <t>5110-000010102434</t>
  </si>
  <si>
    <t>5110-000010102308</t>
  </si>
  <si>
    <t>5110-000010102306</t>
  </si>
  <si>
    <t>5110-000010102274</t>
  </si>
  <si>
    <t>5110-000010102357</t>
  </si>
  <si>
    <t>5110-000010102281</t>
  </si>
  <si>
    <t>5110-000010102275</t>
  </si>
  <si>
    <t>5110-000010102190</t>
  </si>
  <si>
    <t>5110-000010102186</t>
  </si>
  <si>
    <t>5110-000010102185</t>
  </si>
  <si>
    <t>5110-000010102180</t>
  </si>
  <si>
    <t>5110-000010102175</t>
  </si>
  <si>
    <t>5110-000010102172</t>
  </si>
  <si>
    <t>MESA PARA BIBLIOTECA</t>
  </si>
  <si>
    <t>5110-000010102297</t>
  </si>
  <si>
    <t>5110-000010102291</t>
  </si>
  <si>
    <t>5110-000010101926</t>
  </si>
  <si>
    <t>5110-000010101921</t>
  </si>
  <si>
    <t>5110-000010101917</t>
  </si>
  <si>
    <t>5110-000010101914</t>
  </si>
  <si>
    <t>5110-000010101905</t>
  </si>
  <si>
    <t>5110-000010101903</t>
  </si>
  <si>
    <t>5110-000010101892</t>
  </si>
  <si>
    <t>5110-000010101878</t>
  </si>
  <si>
    <t>5110-000010101871</t>
  </si>
  <si>
    <t>5110-000010101866</t>
  </si>
  <si>
    <t>5110-000010102066</t>
  </si>
  <si>
    <t>5110-000010101514</t>
  </si>
  <si>
    <t>5110-000010101513</t>
  </si>
  <si>
    <t>5110-000010101486</t>
  </si>
  <si>
    <t>5110-000010101576</t>
  </si>
  <si>
    <t>5110-000010101533</t>
  </si>
  <si>
    <t>5110-000010101532</t>
  </si>
  <si>
    <t>5110-000010101509</t>
  </si>
  <si>
    <t>5110-000010101508</t>
  </si>
  <si>
    <t>5110-000010101501</t>
  </si>
  <si>
    <t>5110-000010101474</t>
  </si>
  <si>
    <t>5110-000010101471</t>
  </si>
  <si>
    <t>5110-000010101438</t>
  </si>
  <si>
    <t>5110-000010101432</t>
  </si>
  <si>
    <t>5110-000010101398</t>
  </si>
  <si>
    <t>5110-000010101396</t>
  </si>
  <si>
    <t>5110-000010101394</t>
  </si>
  <si>
    <t>5110-000010101463</t>
  </si>
  <si>
    <t>5110-000010101458</t>
  </si>
  <si>
    <t>5110-000010101591</t>
  </si>
  <si>
    <t>5110-000010101571</t>
  </si>
  <si>
    <t>5110-000010101567</t>
  </si>
  <si>
    <t>5110-000010101566</t>
  </si>
  <si>
    <t>5110-000010101560</t>
  </si>
  <si>
    <t>5110-000010101498</t>
  </si>
  <si>
    <t>5110-000010101497</t>
  </si>
  <si>
    <t>5110-000010101451</t>
  </si>
  <si>
    <t>5110-000010101444</t>
  </si>
  <si>
    <t>5110-000010101415</t>
  </si>
  <si>
    <t>5110-000010101404</t>
  </si>
  <si>
    <t>5110-000010101670</t>
  </si>
  <si>
    <t>5110-000010101969</t>
  </si>
  <si>
    <t>5110-000010102084</t>
  </si>
  <si>
    <t>5110-000010102089</t>
  </si>
  <si>
    <t>5110-000010102091</t>
  </si>
  <si>
    <t>5110-000010102099</t>
  </si>
  <si>
    <t>5110-000010102114</t>
  </si>
  <si>
    <t>5110-000010102126</t>
  </si>
  <si>
    <t>5110-000010102143</t>
  </si>
  <si>
    <t>5110-000010102161</t>
  </si>
  <si>
    <t>5110-000010101989</t>
  </si>
  <si>
    <t>5110-000010101991</t>
  </si>
  <si>
    <t>5110-000010101995</t>
  </si>
  <si>
    <t>5110-000010102009</t>
  </si>
  <si>
    <t>5110-000010102014</t>
  </si>
  <si>
    <t>5110-000010102017</t>
  </si>
  <si>
    <t>5110-000010102022</t>
  </si>
  <si>
    <t>5110-000010102027</t>
  </si>
  <si>
    <t>5110-000010102033</t>
  </si>
  <si>
    <t>5110-000010102040</t>
  </si>
  <si>
    <t>5110-000010101686</t>
  </si>
  <si>
    <t>5110-000010101693</t>
  </si>
  <si>
    <t>5110-000010101692</t>
  </si>
  <si>
    <t>5110-000010101687</t>
  </si>
  <si>
    <t>5110-000010102052</t>
  </si>
  <si>
    <t>5110-000010102063</t>
  </si>
  <si>
    <t>5110-000010101679</t>
  </si>
  <si>
    <t>5110-000010101677</t>
  </si>
  <si>
    <t>5110-000010102062</t>
  </si>
  <si>
    <t>5110-000010101668</t>
  </si>
  <si>
    <t>ARCHIVERO 2 GAVETAS 70X47X49</t>
  </si>
  <si>
    <t>5110-000010101671</t>
  </si>
  <si>
    <t>5110-000010101470</t>
  </si>
  <si>
    <t>5110-000010100928</t>
  </si>
  <si>
    <t>5110-000010100945</t>
  </si>
  <si>
    <t>5110-000010100942</t>
  </si>
  <si>
    <t>5110-000010100937</t>
  </si>
  <si>
    <t>5110-000010100885</t>
  </si>
  <si>
    <t>5110-000010100895</t>
  </si>
  <si>
    <t>5110-000010100344</t>
  </si>
  <si>
    <t>5110-000010100809</t>
  </si>
  <si>
    <t>5110-000010100779</t>
  </si>
  <si>
    <t>5110-000010100777</t>
  </si>
  <si>
    <t>5110-000010100772</t>
  </si>
  <si>
    <t>5110-000010100761</t>
  </si>
  <si>
    <t>5110-000010100754</t>
  </si>
  <si>
    <t>5110-000010100737</t>
  </si>
  <si>
    <t>5110-000010100800</t>
  </si>
  <si>
    <t>5110-000010100825</t>
  </si>
  <si>
    <t>5110-000010100766</t>
  </si>
  <si>
    <t>5110-000010100718</t>
  </si>
  <si>
    <t>5110-000010100727</t>
  </si>
  <si>
    <t>5110-000010100808</t>
  </si>
  <si>
    <t>5110-000010100795</t>
  </si>
  <si>
    <t>5110-000010100783</t>
  </si>
  <si>
    <t>5110-000010100740</t>
  </si>
  <si>
    <t>5110-000010100717</t>
  </si>
  <si>
    <t>5110-000010100648</t>
  </si>
  <si>
    <t>CONJUNTO SECRETARIAL DE 1.60X60 Y 1.20X45</t>
  </si>
  <si>
    <t>5110-000010100936</t>
  </si>
  <si>
    <t>5110-000010100984</t>
  </si>
  <si>
    <t>5110-000010100980</t>
  </si>
  <si>
    <t>5110-000010101059</t>
  </si>
  <si>
    <t>5110-000010101057</t>
  </si>
  <si>
    <t>5110-000010101053</t>
  </si>
  <si>
    <t>5110-000010101052</t>
  </si>
  <si>
    <t>5110-000010101050</t>
  </si>
  <si>
    <t>5110-000010101048</t>
  </si>
  <si>
    <t>5110-000010101044</t>
  </si>
  <si>
    <t>5110-000010101043</t>
  </si>
  <si>
    <t>5110-000010101022</t>
  </si>
  <si>
    <t>5110-000010101015</t>
  </si>
  <si>
    <t>5110-000010101001</t>
  </si>
  <si>
    <t>5110-000010100991</t>
  </si>
  <si>
    <t>5110-000010101178</t>
  </si>
  <si>
    <t>5110-000010101168</t>
  </si>
  <si>
    <t>5110-000010101165</t>
  </si>
  <si>
    <t>5110-000010100966</t>
  </si>
  <si>
    <t>5110-000010101156</t>
  </si>
  <si>
    <t>MESA CENTRAL</t>
  </si>
  <si>
    <t>5110-000010100960</t>
  </si>
  <si>
    <t>5110-000010100941</t>
  </si>
  <si>
    <t>5110-000010100906</t>
  </si>
  <si>
    <t>5110-000010100959</t>
  </si>
  <si>
    <t>5110-000010100637</t>
  </si>
  <si>
    <t>5110-000010102635</t>
  </si>
  <si>
    <t>5110-000010102630</t>
  </si>
  <si>
    <t>5110-000010102629</t>
  </si>
  <si>
    <t>5110-000010102608</t>
  </si>
  <si>
    <t>5110-000010102606</t>
  </si>
  <si>
    <t>5110-000010102589</t>
  </si>
  <si>
    <t>5110-000010102583</t>
  </si>
  <si>
    <t>5110-000010102578</t>
  </si>
  <si>
    <t>5110-000010102566</t>
  </si>
  <si>
    <t>5110-000010102568</t>
  </si>
  <si>
    <t>5110-000010102562</t>
  </si>
  <si>
    <t>5110-000010102553</t>
  </si>
  <si>
    <t>5110-000010102541</t>
  </si>
  <si>
    <t>5110-000010102518</t>
  </si>
  <si>
    <t>5110-000010102510</t>
  </si>
  <si>
    <t>5110-000010102508</t>
  </si>
  <si>
    <t>5110-000010102485</t>
  </si>
  <si>
    <t>5110-000010102483</t>
  </si>
  <si>
    <t>5110-000010102480</t>
  </si>
  <si>
    <t>5110-000010102473</t>
  </si>
  <si>
    <t>5110-000010102458</t>
  </si>
  <si>
    <t>LIBRERO</t>
  </si>
  <si>
    <t>5110-000010100756</t>
  </si>
  <si>
    <t>5110-000010100821</t>
  </si>
  <si>
    <t>5110-000010100812</t>
  </si>
  <si>
    <t>5110-000010100816</t>
  </si>
  <si>
    <t>5110-000010102636</t>
  </si>
  <si>
    <t>5110-000010100635</t>
  </si>
  <si>
    <t>5110-000010100639</t>
  </si>
  <si>
    <t>LIBRERO PARA SOBREPONER EN ESCRITORIO</t>
  </si>
  <si>
    <t>5110-000010100638</t>
  </si>
  <si>
    <t>5110-000010100621</t>
  </si>
  <si>
    <t>5110-000010100619</t>
  </si>
  <si>
    <t>5110-000010100631</t>
  </si>
  <si>
    <t>5110-000010100642</t>
  </si>
  <si>
    <t>5110-000010102744</t>
  </si>
  <si>
    <t>5110-000010102741</t>
  </si>
  <si>
    <t>5110-000010102739</t>
  </si>
  <si>
    <t>5110-000010102736</t>
  </si>
  <si>
    <t>5110-000010102726</t>
  </si>
  <si>
    <t>5110-000010102682</t>
  </si>
  <si>
    <t>5110-000010102681</t>
  </si>
  <si>
    <t>5110-000010102719</t>
  </si>
  <si>
    <t>5110-000010102704</t>
  </si>
  <si>
    <t>5110-000010100768</t>
  </si>
  <si>
    <t>5110-000010100771</t>
  </si>
  <si>
    <t>5110-000010100775</t>
  </si>
  <si>
    <t>5110-000010102664</t>
  </si>
  <si>
    <t>5110-000010102660</t>
  </si>
  <si>
    <t>5110-000010100805</t>
  </si>
  <si>
    <t>5110-000010100753</t>
  </si>
  <si>
    <t>5110-000010102468</t>
  </si>
  <si>
    <t>5110-000010102644</t>
  </si>
  <si>
    <t>5110-000010101115</t>
  </si>
  <si>
    <t>5110-000010102676</t>
  </si>
  <si>
    <t>5110-000010102701</t>
  </si>
  <si>
    <t>5110-000010102712</t>
  </si>
  <si>
    <t>5110-000010102715</t>
  </si>
  <si>
    <t>5110-000010102758</t>
  </si>
  <si>
    <t>5110-000010102727</t>
  </si>
  <si>
    <t>5110-000010102737</t>
  </si>
  <si>
    <t>5110-000010102743</t>
  </si>
  <si>
    <t>5110-000010101630</t>
  </si>
  <si>
    <t>5110-000010101643</t>
  </si>
  <si>
    <t>5110-000010101705</t>
  </si>
  <si>
    <t>5110-000010101690</t>
  </si>
  <si>
    <t>5110-000010101682</t>
  </si>
  <si>
    <t>5110-000010101675</t>
  </si>
  <si>
    <t>5110-000010101694</t>
  </si>
  <si>
    <t>MESA CIRCULAR PARA JUNTAS</t>
  </si>
  <si>
    <t>5110-000010101540</t>
  </si>
  <si>
    <t>5110-000010101537</t>
  </si>
  <si>
    <t>5110-000010101519</t>
  </si>
  <si>
    <t>5110-000010101518</t>
  </si>
  <si>
    <t>5110-000010101573</t>
  </si>
  <si>
    <t>5110-000010101557</t>
  </si>
  <si>
    <t>5110-000010101553</t>
  </si>
  <si>
    <t>5110-000010101524</t>
  </si>
  <si>
    <t>5110-000010101507</t>
  </si>
  <si>
    <t>5110-000010101506</t>
  </si>
  <si>
    <t>5110-000010102661</t>
  </si>
  <si>
    <t>5110-000010101639</t>
  </si>
  <si>
    <t>5110-000010102494</t>
  </si>
  <si>
    <t>5110-000010102498</t>
  </si>
  <si>
    <t>5110-000010101659</t>
  </si>
  <si>
    <t>5110-000010101661</t>
  </si>
  <si>
    <t>5110-000010102500</t>
  </si>
  <si>
    <t>5110-000010102502</t>
  </si>
  <si>
    <t>5110-000010102504</t>
  </si>
  <si>
    <t>5110-000010102507</t>
  </si>
  <si>
    <t>5110-000010102527</t>
  </si>
  <si>
    <t>5110-000010102529</t>
  </si>
  <si>
    <t>5110-000010102538</t>
  </si>
  <si>
    <t>5110-000010102545</t>
  </si>
  <si>
    <t>5110-000010102546</t>
  </si>
  <si>
    <t>5110-000010102550</t>
  </si>
  <si>
    <t>5110-000010102556</t>
  </si>
  <si>
    <t>5110-000010102563</t>
  </si>
  <si>
    <t>5110-000010102565</t>
  </si>
  <si>
    <t>5110-000010102573</t>
  </si>
  <si>
    <t>5110-000010102585</t>
  </si>
  <si>
    <t>5110-000010102597</t>
  </si>
  <si>
    <t>5110-000010102607</t>
  </si>
  <si>
    <t>5110-000010102617</t>
  </si>
  <si>
    <t>5110-000010102646</t>
  </si>
  <si>
    <t>5110-000010102469</t>
  </si>
  <si>
    <t>5110-000010101505</t>
  </si>
  <si>
    <t>5110-000010101341</t>
  </si>
  <si>
    <t>5110-000010101340</t>
  </si>
  <si>
    <t>5110-000010101337</t>
  </si>
  <si>
    <t>5110-000010101336</t>
  </si>
  <si>
    <t>5110-000010101333</t>
  </si>
  <si>
    <t>5110-000010101226</t>
  </si>
  <si>
    <t>5110-000010101328</t>
  </si>
  <si>
    <t>5110-000010101327</t>
  </si>
  <si>
    <t>5110-000010101308</t>
  </si>
  <si>
    <t>5110-000010101300</t>
  </si>
  <si>
    <t>5110-000010101298</t>
  </si>
  <si>
    <t>5110-000010101280</t>
  </si>
  <si>
    <t>5110-000010101273</t>
  </si>
  <si>
    <t>5110-000010101269</t>
  </si>
  <si>
    <t>5110-000010101268</t>
  </si>
  <si>
    <t>5110-000010101611</t>
  </si>
  <si>
    <t>5110-000010101598</t>
  </si>
  <si>
    <t>5110-000010101596</t>
  </si>
  <si>
    <t>5110-000010101138</t>
  </si>
  <si>
    <t>5110-000010101132</t>
  </si>
  <si>
    <t>5110-000010101128</t>
  </si>
  <si>
    <t>5110-000010101127</t>
  </si>
  <si>
    <t>5110-000010101233</t>
  </si>
  <si>
    <t>5110-000010101502</t>
  </si>
  <si>
    <t>5110-000010101465</t>
  </si>
  <si>
    <t>5110-000010101464</t>
  </si>
  <si>
    <t>5110-000010101430</t>
  </si>
  <si>
    <t>5110-000010101429</t>
  </si>
  <si>
    <t>5110-000010101401</t>
  </si>
  <si>
    <t>5110-000010101425</t>
  </si>
  <si>
    <t>5110-000010101422</t>
  </si>
  <si>
    <t>5110-000010101421</t>
  </si>
  <si>
    <t>5110-000010101593</t>
  </si>
  <si>
    <t>5110-000010101592</t>
  </si>
  <si>
    <t>5110-000010101589</t>
  </si>
  <si>
    <t>5110-000010101494</t>
  </si>
  <si>
    <t>5110-000010101407</t>
  </si>
  <si>
    <t>5110-000010101406</t>
  </si>
  <si>
    <t>5110-000010101409</t>
  </si>
  <si>
    <t>5110-000010101390</t>
  </si>
  <si>
    <t>5110-000010101386</t>
  </si>
  <si>
    <t>5110-000010101382</t>
  </si>
  <si>
    <t>5110-000010101365</t>
  </si>
  <si>
    <t>5110-000010101355</t>
  </si>
  <si>
    <t>5110-000010101357</t>
  </si>
  <si>
    <t>5110-000010101252</t>
  </si>
  <si>
    <t>5110-000010101353</t>
  </si>
  <si>
    <t>5110-000010101344</t>
  </si>
  <si>
    <t>5110-000010102108</t>
  </si>
  <si>
    <t>5110-000010102107</t>
  </si>
  <si>
    <t>5110-000010101646</t>
  </si>
  <si>
    <t>5110-000010101640</t>
  </si>
  <si>
    <t>5110-000010101742</t>
  </si>
  <si>
    <t>5110-000010101753</t>
  </si>
  <si>
    <t>5110-000010101751</t>
  </si>
  <si>
    <t>5110-000010101752</t>
  </si>
  <si>
    <t>5110-000010101757</t>
  </si>
  <si>
    <t>5110-000010101759</t>
  </si>
  <si>
    <t>5110-000010101020</t>
  </si>
  <si>
    <t>5110-000010101014</t>
  </si>
  <si>
    <t>5110-000010101727</t>
  </si>
  <si>
    <t>5110-000010101729</t>
  </si>
  <si>
    <t>5110-000010101013</t>
  </si>
  <si>
    <t>5110-000010101011</t>
  </si>
  <si>
    <t>5110-000010101174</t>
  </si>
  <si>
    <t>5110-000010101964</t>
  </si>
  <si>
    <t>5110-000010100856</t>
  </si>
  <si>
    <t>5110-000010100944</t>
  </si>
  <si>
    <t>5110-000010100934</t>
  </si>
  <si>
    <t>5110-000010100919</t>
  </si>
  <si>
    <t>5110-000010100931</t>
  </si>
  <si>
    <t>5110-000010102112</t>
  </si>
  <si>
    <t>5110-000010101271</t>
  </si>
  <si>
    <t>5110-000010102146</t>
  </si>
  <si>
    <t>5110-000010102140</t>
  </si>
  <si>
    <t>5110-000010102133</t>
  </si>
  <si>
    <t>5110-000010101607</t>
  </si>
  <si>
    <t>5110-000010101604</t>
  </si>
  <si>
    <t>5110-000010101601</t>
  </si>
  <si>
    <t>5110-000010101149</t>
  </si>
  <si>
    <t>5110-000010101144</t>
  </si>
  <si>
    <t>5110-000010101140</t>
  </si>
  <si>
    <t>5110-000010101075</t>
  </si>
  <si>
    <t>5110-000010101151</t>
  </si>
  <si>
    <t>5110-000010101112</t>
  </si>
  <si>
    <t>5110-000010101110</t>
  </si>
  <si>
    <t>5110-000010101108</t>
  </si>
  <si>
    <t>5110-000010102122</t>
  </si>
  <si>
    <t>5110-000010101095</t>
  </si>
  <si>
    <t>5110-000010101049</t>
  </si>
  <si>
    <t>5110-000010101033</t>
  </si>
  <si>
    <t>5110-000010101030</t>
  </si>
  <si>
    <t>5110-000010101023</t>
  </si>
  <si>
    <t>5110-000010100913</t>
  </si>
  <si>
    <t>5110-000010100896</t>
  </si>
  <si>
    <t>5110-000010102455</t>
  </si>
  <si>
    <t>ESTANTE</t>
  </si>
  <si>
    <t>5110-000010102319</t>
  </si>
  <si>
    <t>5110-000010102247</t>
  </si>
  <si>
    <t>5110-000010100939</t>
  </si>
  <si>
    <t>5110-000010102350</t>
  </si>
  <si>
    <t>5110-000010100952</t>
  </si>
  <si>
    <t>5110-000010102360</t>
  </si>
  <si>
    <t>5110-000010102345</t>
  </si>
  <si>
    <t>5110-000010102336</t>
  </si>
  <si>
    <t>5110-000010102335</t>
  </si>
  <si>
    <t>5110-000010102445</t>
  </si>
  <si>
    <t>5110-000010102374</t>
  </si>
  <si>
    <t>5110-000010102377</t>
  </si>
  <si>
    <t>5110-000010102441</t>
  </si>
  <si>
    <t>5110-000010102440</t>
  </si>
  <si>
    <t>5110-000010102439</t>
  </si>
  <si>
    <t>5110-000010102314</t>
  </si>
  <si>
    <t>5110-000010102304</t>
  </si>
  <si>
    <t>5110-000010102278</t>
  </si>
  <si>
    <t>5110-000010102256</t>
  </si>
  <si>
    <t>5110-000010102258</t>
  </si>
  <si>
    <t>5110-000010102267</t>
  </si>
  <si>
    <t>5110-000010102183</t>
  </si>
  <si>
    <t>5110-000010100955</t>
  </si>
  <si>
    <t>5110-000010101967</t>
  </si>
  <si>
    <t>5110-000010101867</t>
  </si>
  <si>
    <t>5110-000010101873</t>
  </si>
  <si>
    <t>5110-000010101885</t>
  </si>
  <si>
    <t>5110-000010101900</t>
  </si>
  <si>
    <t>5110-000010101909</t>
  </si>
  <si>
    <t>5110-000010100738</t>
  </si>
  <si>
    <t>5110-000010101915</t>
  </si>
  <si>
    <t>5110-000010101925</t>
  </si>
  <si>
    <t>5110-000010101928</t>
  </si>
  <si>
    <t>5110-000010101957</t>
  </si>
  <si>
    <t>5110-000010102390</t>
  </si>
  <si>
    <t>5110-000010101929</t>
  </si>
  <si>
    <t>5110-000010102294</t>
  </si>
  <si>
    <t>5110-000010102414</t>
  </si>
  <si>
    <t>5110-000010100796</t>
  </si>
  <si>
    <t>5110-000010102398</t>
  </si>
  <si>
    <t>5110-000010100830</t>
  </si>
  <si>
    <t>5110-000010100833</t>
  </si>
  <si>
    <t>5110-000010100807</t>
  </si>
  <si>
    <t>5110-000010102298</t>
  </si>
  <si>
    <t>5110-000010102302</t>
  </si>
  <si>
    <t>5110-000010101356</t>
  </si>
  <si>
    <t>5110-000010101354</t>
  </si>
  <si>
    <t>5110-000010101698</t>
  </si>
  <si>
    <t>5110-000010101706</t>
  </si>
  <si>
    <t>5110-000010101255</t>
  </si>
  <si>
    <t>5110-000010101243</t>
  </si>
  <si>
    <t>5110-000010101238</t>
  </si>
  <si>
    <t>5110-000010101232</t>
  </si>
  <si>
    <t>5110-000010101334</t>
  </si>
  <si>
    <t>5110-000010101227</t>
  </si>
  <si>
    <t>5110-000010101325</t>
  </si>
  <si>
    <t>5110-000010101320</t>
  </si>
  <si>
    <t>5110-000010101214</t>
  </si>
  <si>
    <t>5110-000010101213</t>
  </si>
  <si>
    <t>5110-000010101209</t>
  </si>
  <si>
    <t>5110-000010101208</t>
  </si>
  <si>
    <t>5110-000010101317</t>
  </si>
  <si>
    <t>5110-000010101315</t>
  </si>
  <si>
    <t>5110-000010101313</t>
  </si>
  <si>
    <t>5110-000010101311</t>
  </si>
  <si>
    <t>5110-000010101310</t>
  </si>
  <si>
    <t>5110-000010101307</t>
  </si>
  <si>
    <t>5110-000010101527</t>
  </si>
  <si>
    <t>5110-000010101581</t>
  </si>
  <si>
    <t>5110-000010100819</t>
  </si>
  <si>
    <t>5110-000010100844</t>
  </si>
  <si>
    <t>5110-000010100842</t>
  </si>
  <si>
    <t>5110-000010102074</t>
  </si>
  <si>
    <t>5110-000010101582</t>
  </si>
  <si>
    <t>5110-000010102071</t>
  </si>
  <si>
    <t>5110-000010102055</t>
  </si>
  <si>
    <t>5110-000010102050</t>
  </si>
  <si>
    <t>5110-000010101583</t>
  </si>
  <si>
    <t>5110-000010101483</t>
  </si>
  <si>
    <t>5110-000010102044</t>
  </si>
  <si>
    <t>5110-000010102043</t>
  </si>
  <si>
    <t>5110-000010101484</t>
  </si>
  <si>
    <t>5110-000010101512</t>
  </si>
  <si>
    <t>5110-000010101521</t>
  </si>
  <si>
    <t>5110-000010101360</t>
  </si>
  <si>
    <t>5110-000010102036</t>
  </si>
  <si>
    <t>5110-000010101358</t>
  </si>
  <si>
    <t>5110-000010101685</t>
  </si>
  <si>
    <t>CREDENZA CON DOS CAJONES/1 REPISA 1.20X0.46X0.67</t>
  </si>
  <si>
    <t>5110-000010101669</t>
  </si>
  <si>
    <t>5110-000010102007</t>
  </si>
  <si>
    <t>5110-000010102020</t>
  </si>
  <si>
    <t>5110-000010101981</t>
  </si>
  <si>
    <t>5110-000010101301</t>
  </si>
  <si>
    <t>5110-000010101983</t>
  </si>
  <si>
    <t>5110-000010101297</t>
  </si>
  <si>
    <t>5110-000010102150</t>
  </si>
  <si>
    <t>5110-000010100716</t>
  </si>
  <si>
    <t>5110-000010101203</t>
  </si>
  <si>
    <t>5110-000010101290</t>
  </si>
  <si>
    <t>5110-000010101197</t>
  </si>
  <si>
    <t>5110-000010101278</t>
  </si>
  <si>
    <t>5120-000010100473</t>
  </si>
  <si>
    <t>BUTACA ESCOLAR CON PORTA LIBROS DESMONTABLE</t>
  </si>
  <si>
    <t>5120-000010100465</t>
  </si>
  <si>
    <t>5120-000010100411</t>
  </si>
  <si>
    <t>5120-000010100421</t>
  </si>
  <si>
    <t>5120-000010100382</t>
  </si>
  <si>
    <t>PINTARRON CON PORTA BORRADOR</t>
  </si>
  <si>
    <t>5120-000010100378</t>
  </si>
  <si>
    <t>MESA DE TRABAJO  DE 90 X 60 X 75</t>
  </si>
  <si>
    <t>5120-000010100407</t>
  </si>
  <si>
    <t>5120-000010100332</t>
  </si>
  <si>
    <t>5120-000010100335</t>
  </si>
  <si>
    <t>5120-000010100390</t>
  </si>
  <si>
    <t>MESA OPERATIVA USOS MULTIPLES 1.80X60x0.75 MTS</t>
  </si>
  <si>
    <t>5120-000010100393</t>
  </si>
  <si>
    <t>5120-000010100377</t>
  </si>
  <si>
    <t>5120-000010100337</t>
  </si>
  <si>
    <t>MESA PLEGABLE DE 2.44X75</t>
  </si>
  <si>
    <t>5120-000010100321</t>
  </si>
  <si>
    <t>5120-000010100379</t>
  </si>
  <si>
    <t>5120-000010100326</t>
  </si>
  <si>
    <t>5120-000010100316</t>
  </si>
  <si>
    <t>5120-000010100384</t>
  </si>
  <si>
    <t>5120-000010100352</t>
  </si>
  <si>
    <t>5120-000010101846</t>
  </si>
  <si>
    <t>MESA DE JARDIN 90X90 CM</t>
  </si>
  <si>
    <t>5120-000010100426</t>
  </si>
  <si>
    <t>5120-000010100488</t>
  </si>
  <si>
    <t>5120-000010100322</t>
  </si>
  <si>
    <t>5120-000010100323</t>
  </si>
  <si>
    <t>5120-000010100340</t>
  </si>
  <si>
    <t>5120-000010100375</t>
  </si>
  <si>
    <t>5120-000010100402</t>
  </si>
  <si>
    <t>5120-000010100356</t>
  </si>
  <si>
    <t>5120-000010100369</t>
  </si>
  <si>
    <t>5120-000010100376</t>
  </si>
  <si>
    <t>5120-000010102208</t>
  </si>
  <si>
    <t>MESA</t>
  </si>
  <si>
    <t>5120-000010100319</t>
  </si>
  <si>
    <t>5120-000010100459</t>
  </si>
  <si>
    <t>5120-000010100846</t>
  </si>
  <si>
    <t>PIZARRON POCELANIZADO 1.20 X2.40 MARCO DE LUJO</t>
  </si>
  <si>
    <t>5120-000010100373</t>
  </si>
  <si>
    <t>5120-000010100380</t>
  </si>
  <si>
    <t>5120-000010100381</t>
  </si>
  <si>
    <t>5120-000010100348</t>
  </si>
  <si>
    <t>5120-000010100350</t>
  </si>
  <si>
    <t>5120-000010100389</t>
  </si>
  <si>
    <t>5120-000010102200</t>
  </si>
  <si>
    <t>5120-000010100371</t>
  </si>
  <si>
    <t>5120-000010102209</t>
  </si>
  <si>
    <t>5120-000010100845</t>
  </si>
  <si>
    <t>5120-000010100436</t>
  </si>
  <si>
    <t>5120-000010100374</t>
  </si>
  <si>
    <t>5120-000010100372</t>
  </si>
  <si>
    <t>5120-000010101845</t>
  </si>
  <si>
    <t>5120-000010100353</t>
  </si>
  <si>
    <t>5120-000010100387</t>
  </si>
  <si>
    <t>5120-000010100365</t>
  </si>
  <si>
    <t>5120-000010100456</t>
  </si>
  <si>
    <t>5120-000010100339</t>
  </si>
  <si>
    <t>5120-000010100336</t>
  </si>
  <si>
    <t>5120-000010100370</t>
  </si>
  <si>
    <t>5120-000010100383</t>
  </si>
  <si>
    <t>5120-000010100388</t>
  </si>
  <si>
    <t>5120-000010100487</t>
  </si>
  <si>
    <t>5120-000010100360</t>
  </si>
  <si>
    <t>5120-000010102202</t>
  </si>
  <si>
    <t>5120-000010102210</t>
  </si>
  <si>
    <t>5120-000010102212</t>
  </si>
  <si>
    <t>5120-000010101848</t>
  </si>
  <si>
    <t>5120-000010101847</t>
  </si>
  <si>
    <t>5120-000010102213</t>
  </si>
  <si>
    <t>5120-000010102207</t>
  </si>
  <si>
    <t>5120-000010102201</t>
  </si>
  <si>
    <t>5120-000010100385</t>
  </si>
  <si>
    <t>5120-000010100363</t>
  </si>
  <si>
    <t>5120-000010100361</t>
  </si>
  <si>
    <t>5120-000010100359</t>
  </si>
  <si>
    <t>5120-000010100460</t>
  </si>
  <si>
    <t>5120-000010100358</t>
  </si>
  <si>
    <t>5120-000010100391</t>
  </si>
  <si>
    <t>5120-000010100330</t>
  </si>
  <si>
    <t>5120-000010100327</t>
  </si>
  <si>
    <t>5120-000010100331</t>
  </si>
  <si>
    <t>5120-000010100338</t>
  </si>
  <si>
    <t>5120-000010100386</t>
  </si>
  <si>
    <t>5120-000010100364</t>
  </si>
  <si>
    <t>5120-000010100357</t>
  </si>
  <si>
    <t>5120-000010100367</t>
  </si>
  <si>
    <t>5120-000010100318</t>
  </si>
  <si>
    <t>5120-000010100317</t>
  </si>
  <si>
    <t>5120-000010100443</t>
  </si>
  <si>
    <t>5120-000010102203</t>
  </si>
  <si>
    <t>5120-000010102211</t>
  </si>
  <si>
    <t>5120-000010100334</t>
  </si>
  <si>
    <t>5120-000010102204</t>
  </si>
  <si>
    <t>5120-000010102205</t>
  </si>
  <si>
    <t>5120-000010102206</t>
  </si>
  <si>
    <t>5120-000010100362</t>
  </si>
  <si>
    <t>5120-000010100351</t>
  </si>
  <si>
    <t>5120-000010100354</t>
  </si>
  <si>
    <t>5120-000010100333</t>
  </si>
  <si>
    <t>5120-000010100328</t>
  </si>
  <si>
    <t>5120-000010100346</t>
  </si>
  <si>
    <t>5120-000010100355</t>
  </si>
  <si>
    <t>5120-000010100449</t>
  </si>
  <si>
    <t>5120-000010100324</t>
  </si>
  <si>
    <t>5120-000010100320</t>
  </si>
  <si>
    <t>5120-000010100325</t>
  </si>
  <si>
    <t>5120-000010100329</t>
  </si>
  <si>
    <t>5120-000010100403</t>
  </si>
  <si>
    <t>5120-000010100347</t>
  </si>
  <si>
    <t>5130-000070100001</t>
  </si>
  <si>
    <t>5130-000070100002</t>
  </si>
  <si>
    <t>5130-000070100000</t>
  </si>
  <si>
    <t>SOUSAFON SIB LAQUEADO CON ESTUCHE</t>
  </si>
  <si>
    <t>5150-000010102776</t>
  </si>
  <si>
    <t>COMPUTADORA PORTATIL</t>
  </si>
  <si>
    <t>5150-000010102774</t>
  </si>
  <si>
    <t>5150-000010102771</t>
  </si>
  <si>
    <t>5150-000010102767</t>
  </si>
  <si>
    <t>5150-000010102787</t>
  </si>
  <si>
    <t>5150-000010102785</t>
  </si>
  <si>
    <t>5150-000010102761</t>
  </si>
  <si>
    <t>COMPUTADORA DE ESCRITORIO</t>
  </si>
  <si>
    <t>5150-000010102668</t>
  </si>
  <si>
    <t>IMPRESORA 3D</t>
  </si>
  <si>
    <t>5150-000010102220</t>
  </si>
  <si>
    <t>COMPUTADORA ESCRITORIO</t>
  </si>
  <si>
    <t>5150-000010102222</t>
  </si>
  <si>
    <t>5150-000010102237</t>
  </si>
  <si>
    <t>COMPUTADORA PORTATIL 2 PRO</t>
  </si>
  <si>
    <t>5150-000010102168</t>
  </si>
  <si>
    <t>COMPUTADORA PORTATIL 1 EDU</t>
  </si>
  <si>
    <t>5150-000010100501</t>
  </si>
  <si>
    <t>PROYECTOR 5000 LUM WXGA</t>
  </si>
  <si>
    <t>5150-000010102781</t>
  </si>
  <si>
    <t>5150-000010102795</t>
  </si>
  <si>
    <t>5150-000010102236</t>
  </si>
  <si>
    <t>5150-000010102241</t>
  </si>
  <si>
    <t>5150-000010102242</t>
  </si>
  <si>
    <t>5150-000010102765</t>
  </si>
  <si>
    <t>5150-000010102393</t>
  </si>
  <si>
    <t>ACCESS POINT FRECUENCIA 2.4  GZ</t>
  </si>
  <si>
    <t>5150-000010100498</t>
  </si>
  <si>
    <t>5150-000010102773</t>
  </si>
  <si>
    <t>5150-000010102778</t>
  </si>
  <si>
    <t>5150-000010102223</t>
  </si>
  <si>
    <t>5150-000010102224</t>
  </si>
  <si>
    <t>5150-000010100500</t>
  </si>
  <si>
    <t>5150-000010102671</t>
  </si>
  <si>
    <t>5150-000010102793</t>
  </si>
  <si>
    <t>5150-000010102768</t>
  </si>
  <si>
    <t>5150-000010102228</t>
  </si>
  <si>
    <t>5150-000010102218</t>
  </si>
  <si>
    <t>5150-000010102454</t>
  </si>
  <si>
    <t>HARDWARE DE SEGURIDAD FIREWALL</t>
  </si>
  <si>
    <t>5150-000010102453</t>
  </si>
  <si>
    <t>5150-000010102679</t>
  </si>
  <si>
    <t>SWITCH</t>
  </si>
  <si>
    <t>5150-000010102762</t>
  </si>
  <si>
    <t>5150-000010102794</t>
  </si>
  <si>
    <t>5150-000010102391</t>
  </si>
  <si>
    <t>COMPUTADORA PORTATIL MACBOOK</t>
  </si>
  <si>
    <t>5150-000010102394</t>
  </si>
  <si>
    <t>IMPRESORA LASER MONOCROMATICA</t>
  </si>
  <si>
    <t>5150-000010102230</t>
  </si>
  <si>
    <t>5150-000010102233</t>
  </si>
  <si>
    <t>5150-000010102234</t>
  </si>
  <si>
    <t>5150-000010102779</t>
  </si>
  <si>
    <t>5150-000010102769</t>
  </si>
  <si>
    <t>5150-000010102789</t>
  </si>
  <si>
    <t>5150-000010102457</t>
  </si>
  <si>
    <t>IMPRESORA LASER</t>
  </si>
  <si>
    <t>5150-000010102456</t>
  </si>
  <si>
    <t>COMPUTADORA HP PROBOOK</t>
  </si>
  <si>
    <t>5150-000010102246</t>
  </si>
  <si>
    <t>5150-000010102245</t>
  </si>
  <si>
    <t>5150-000010102232</t>
  </si>
  <si>
    <t>5150-000010102225</t>
  </si>
  <si>
    <t>5150-000010102170</t>
  </si>
  <si>
    <t>IMPRESORA LÁSER MONOCROMÁTICA</t>
  </si>
  <si>
    <t>5150-000010102169</t>
  </si>
  <si>
    <t>5150-000010102763</t>
  </si>
  <si>
    <t>5150-000010102764</t>
  </si>
  <si>
    <t>5150-000010102770</t>
  </si>
  <si>
    <t>5150-000010102772</t>
  </si>
  <si>
    <t>5150-000010102777</t>
  </si>
  <si>
    <t>5150-000010102780</t>
  </si>
  <si>
    <t>5150-000010102775</t>
  </si>
  <si>
    <t>5150-000010102792</t>
  </si>
  <si>
    <t>5150-000010102786</t>
  </si>
  <si>
    <t>5150-000010102243</t>
  </si>
  <si>
    <t>5150-000010102239</t>
  </si>
  <si>
    <t>5150-000010102238</t>
  </si>
  <si>
    <t>5150-000010102219</t>
  </si>
  <si>
    <t>5150-000010102217</t>
  </si>
  <si>
    <t>5150-000010102214</t>
  </si>
  <si>
    <t>5150-000010102171</t>
  </si>
  <si>
    <t>THINKSTATION (CPU)</t>
  </si>
  <si>
    <t>5150-000010102215</t>
  </si>
  <si>
    <t>5150-000010102221</t>
  </si>
  <si>
    <t>5150-000010102227</t>
  </si>
  <si>
    <t>5150-000010102229</t>
  </si>
  <si>
    <t>5150-000010102240</t>
  </si>
  <si>
    <t>5150-000010102784</t>
  </si>
  <si>
    <t>5150-000010102766</t>
  </si>
  <si>
    <t>5150-000010102783</t>
  </si>
  <si>
    <t>5150-000010100502</t>
  </si>
  <si>
    <t>5150-000010100651</t>
  </si>
  <si>
    <t>PROYECTOR</t>
  </si>
  <si>
    <t>5150-000010102392</t>
  </si>
  <si>
    <t>5150-000010100503</t>
  </si>
  <si>
    <t>5150-000010100499</t>
  </si>
  <si>
    <t>5150-000010102782</t>
  </si>
  <si>
    <t>5150-000010102788</t>
  </si>
  <si>
    <t>5150-000010102216</t>
  </si>
  <si>
    <t>5150-000010102231</t>
  </si>
  <si>
    <t>5150-000010102235</t>
  </si>
  <si>
    <t>5150-000010102226</t>
  </si>
  <si>
    <t>5150-000010102452</t>
  </si>
  <si>
    <t>5150-000010102760</t>
  </si>
  <si>
    <t>5150-000010102790</t>
  </si>
  <si>
    <t>5150-000010102670</t>
  </si>
  <si>
    <t>5150-000010102791</t>
  </si>
  <si>
    <t>5150-000010102244</t>
  </si>
  <si>
    <t>5190-000010101188</t>
  </si>
  <si>
    <t>PIZARRON PORCELANIZADO DE 2.40X1.20 M</t>
  </si>
  <si>
    <t>5190-000010101649</t>
  </si>
  <si>
    <t>PIZARRON PORCELANIZADO 2.40X1.20</t>
  </si>
  <si>
    <t>5190-000010101062</t>
  </si>
  <si>
    <t>PIZARRON BLANCO METALICO 1.20X2.40</t>
  </si>
  <si>
    <t>5190-000010102650</t>
  </si>
  <si>
    <t>PIZARRON BLANCO METALICO 1.20 X 2.40 M</t>
  </si>
  <si>
    <t>5190-000010101187</t>
  </si>
  <si>
    <t>5190-000010101189</t>
  </si>
  <si>
    <t>5190-000010101655</t>
  </si>
  <si>
    <t>5190-000010101710</t>
  </si>
  <si>
    <t>5190-000010101186</t>
  </si>
  <si>
    <t>5190-000010102800</t>
  </si>
  <si>
    <t>PIZARRON ESCOMAX BLANCO</t>
  </si>
  <si>
    <t>5190-000010102199</t>
  </si>
  <si>
    <t>MALLA SOMBRA</t>
  </si>
  <si>
    <t>5190-000010102796</t>
  </si>
  <si>
    <t>5190-000010102798</t>
  </si>
  <si>
    <t>5190-000010101190</t>
  </si>
  <si>
    <t>5190-000010102669</t>
  </si>
  <si>
    <t>CASETA EXTERIOR</t>
  </si>
  <si>
    <t>5190-000010101184</t>
  </si>
  <si>
    <t>5190-000010102799</t>
  </si>
  <si>
    <t>5190-000010102797</t>
  </si>
  <si>
    <t>5190-000010102653</t>
  </si>
  <si>
    <t>5190-000010101193</t>
  </si>
  <si>
    <t>5190-000010102167</t>
  </si>
  <si>
    <t>PANTALLA LED 70 PULGADAS</t>
  </si>
  <si>
    <t>5190-000010102657</t>
  </si>
  <si>
    <t>5190-000010102652</t>
  </si>
  <si>
    <t>5190-000010101648</t>
  </si>
  <si>
    <t>5190-000010102654</t>
  </si>
  <si>
    <t>5190-000010101650</t>
  </si>
  <si>
    <t>5190-000010101653</t>
  </si>
  <si>
    <t>5190-000010102647</t>
  </si>
  <si>
    <t>5190-000010101192</t>
  </si>
  <si>
    <t>5190-000010101709</t>
  </si>
  <si>
    <t>5190-000010101185</t>
  </si>
  <si>
    <t>5190-000010102656</t>
  </si>
  <si>
    <t>5190-000010101651</t>
  </si>
  <si>
    <t>5190-000010101656</t>
  </si>
  <si>
    <t>5190-000010101652</t>
  </si>
  <si>
    <t>5190-000010101191</t>
  </si>
  <si>
    <t>5190-000010102648</t>
  </si>
  <si>
    <t>5190-000010102649</t>
  </si>
  <si>
    <t>5190-000010102651</t>
  </si>
  <si>
    <t>5190-000010101708</t>
  </si>
  <si>
    <t>FRIGOBAR DE 4 PIES</t>
  </si>
  <si>
    <t>5190-000010101063</t>
  </si>
  <si>
    <t>5190-000010101654</t>
  </si>
  <si>
    <t>5190-000010101657</t>
  </si>
  <si>
    <t>5190-000010102655</t>
  </si>
  <si>
    <t>5210-000030100463</t>
  </si>
  <si>
    <t>PROYECTOR 3800 LUMENES WXGA LAMPARA 7000 HORAS</t>
  </si>
  <si>
    <t>5210-000030100839</t>
  </si>
  <si>
    <t>MEZCLADORA DE 6 CANALES</t>
  </si>
  <si>
    <t>5210-000030100770</t>
  </si>
  <si>
    <t>PROYECTOR 3700 LUM/7000 HRS</t>
  </si>
  <si>
    <t>5210-000030100473</t>
  </si>
  <si>
    <t>PROYECTOR 3800 LUMENES WXGA HDMI USB OPCION RJ45</t>
  </si>
  <si>
    <t>5210-000030100728</t>
  </si>
  <si>
    <t>VIDEOPROYECTOR 4500 LUMENES</t>
  </si>
  <si>
    <t>5210-000030100775</t>
  </si>
  <si>
    <t>VIDEOPROYECTOR  XGA 4000 LUMENES</t>
  </si>
  <si>
    <t>5210-000030100838</t>
  </si>
  <si>
    <t>TEATRO EN CASA 5.1 CANALES</t>
  </si>
  <si>
    <t>5210-000030100465</t>
  </si>
  <si>
    <t>5210-000030100830</t>
  </si>
  <si>
    <t>VIDEOPROYECTOR POWERLITE 935W</t>
  </si>
  <si>
    <t>5210-000030100835</t>
  </si>
  <si>
    <t>BAFLE BOCINA 2500 WPMPO</t>
  </si>
  <si>
    <t>5210-000030100834</t>
  </si>
  <si>
    <t>5210-000030100731</t>
  </si>
  <si>
    <t>5210-000030100730</t>
  </si>
  <si>
    <t>5210-000030100472</t>
  </si>
  <si>
    <t>5210-000030100459</t>
  </si>
  <si>
    <t>5210-000030100468</t>
  </si>
  <si>
    <t>5210-000030100845</t>
  </si>
  <si>
    <t>MICROFONO</t>
  </si>
  <si>
    <t>5210-000030100836</t>
  </si>
  <si>
    <t>5210-000030100827</t>
  </si>
  <si>
    <t>5210-000030100829</t>
  </si>
  <si>
    <t>5210-000030100832</t>
  </si>
  <si>
    <t>5210-000030100828</t>
  </si>
  <si>
    <t>5210-000030100849</t>
  </si>
  <si>
    <t>VIDEOPROYECTOR</t>
  </si>
  <si>
    <t>5210-000030100470</t>
  </si>
  <si>
    <t>5210-000030100843</t>
  </si>
  <si>
    <t>5210-000030100406</t>
  </si>
  <si>
    <t>BOCINAS/BAFLE AMPLIFICADO 2 VIAS DE POTENCIA</t>
  </si>
  <si>
    <t>5210-000030100407</t>
  </si>
  <si>
    <t>5210-000030100462</t>
  </si>
  <si>
    <t>5210-000030100847</t>
  </si>
  <si>
    <t>5210-000030100464</t>
  </si>
  <si>
    <t>5210-000030100776</t>
  </si>
  <si>
    <t>5210-000030100846</t>
  </si>
  <si>
    <t>5210-000030100729</t>
  </si>
  <si>
    <t>5210-000030100466</t>
  </si>
  <si>
    <t>5210-000030100467</t>
  </si>
  <si>
    <t>5210-000030100461</t>
  </si>
  <si>
    <t>5210-000030100471</t>
  </si>
  <si>
    <t>5210-000030100771</t>
  </si>
  <si>
    <t>5210-000030100772</t>
  </si>
  <si>
    <t>5210-000030100469</t>
  </si>
  <si>
    <t>5210-000030100837</t>
  </si>
  <si>
    <t>5210-000030100833</t>
  </si>
  <si>
    <t>5210-000030100851</t>
  </si>
  <si>
    <t>5210-000030100852</t>
  </si>
  <si>
    <t>5210-000030100853</t>
  </si>
  <si>
    <t>5210-000030100850</t>
  </si>
  <si>
    <t>5210-000030100769</t>
  </si>
  <si>
    <t>BOCINA ( BAFLE)</t>
  </si>
  <si>
    <t>5210-000030100848</t>
  </si>
  <si>
    <t>5210-000030100831</t>
  </si>
  <si>
    <t>5210-000030100844</t>
  </si>
  <si>
    <t>5210-000030100773</t>
  </si>
  <si>
    <t>5230-000030100405</t>
  </si>
  <si>
    <t>CAMARA DIGITAL</t>
  </si>
  <si>
    <t>5230-000030100841</t>
  </si>
  <si>
    <t>VIDEOCAMARA</t>
  </si>
  <si>
    <t>5230-000030100842</t>
  </si>
  <si>
    <t>EQUIPO DE VIDEOCONFERENCIA</t>
  </si>
  <si>
    <t>5290-000030100562</t>
  </si>
  <si>
    <t>5290-000030100530</t>
  </si>
  <si>
    <t>5290-000030100702</t>
  </si>
  <si>
    <t>5290-000030100567</t>
  </si>
  <si>
    <t>5290-000030100556</t>
  </si>
  <si>
    <t>5290-000030100532</t>
  </si>
  <si>
    <t>5290-000030100555</t>
  </si>
  <si>
    <t>5290-000030100554</t>
  </si>
  <si>
    <t>5290-000030100553</t>
  </si>
  <si>
    <t>5290-000030100544</t>
  </si>
  <si>
    <t>5290-000030100568</t>
  </si>
  <si>
    <t>5290-000030100619</t>
  </si>
  <si>
    <t>5290-000030100749</t>
  </si>
  <si>
    <t>5290-000030100611</t>
  </si>
  <si>
    <t>5290-000030100569</t>
  </si>
  <si>
    <t>5290-000030100599</t>
  </si>
  <si>
    <t>5290-000030100597</t>
  </si>
  <si>
    <t>5290-000030100774</t>
  </si>
  <si>
    <t>ESTACION DE SOLDADO</t>
  </si>
  <si>
    <t>5290-000030100414</t>
  </si>
  <si>
    <t>5290-000030100423</t>
  </si>
  <si>
    <t>5290-000030100573</t>
  </si>
  <si>
    <t>5290-000030100446</t>
  </si>
  <si>
    <t>5290-000030100539</t>
  </si>
  <si>
    <t>5290-000030100631</t>
  </si>
  <si>
    <t>5290-000030100379</t>
  </si>
  <si>
    <t>CORNETA REGLAMENTARIA S/BOQUILLA</t>
  </si>
  <si>
    <t>5290-000030100822</t>
  </si>
  <si>
    <t>5290-000030100799</t>
  </si>
  <si>
    <t>5290-000030100794</t>
  </si>
  <si>
    <t>5290-000030100778</t>
  </si>
  <si>
    <t>5290-000030100628</t>
  </si>
  <si>
    <t>5290-000030100522</t>
  </si>
  <si>
    <t>5290-000030100623</t>
  </si>
  <si>
    <t>5290-000030100383</t>
  </si>
  <si>
    <t>TAMBOR REGLAMENTARIO</t>
  </si>
  <si>
    <t>5290-000030100389</t>
  </si>
  <si>
    <t>BUTACA PARA ZURDOS</t>
  </si>
  <si>
    <t>5290-000030100735</t>
  </si>
  <si>
    <t>5290-000030100696</t>
  </si>
  <si>
    <t>5290-000030100393</t>
  </si>
  <si>
    <t>5290-000030100402</t>
  </si>
  <si>
    <t>5290-000030100698</t>
  </si>
  <si>
    <t>5290-000030100717</t>
  </si>
  <si>
    <t>5290-000030100738</t>
  </si>
  <si>
    <t>5290-000030100745</t>
  </si>
  <si>
    <t>5290-000030100716</t>
  </si>
  <si>
    <t>5290-000030100538</t>
  </si>
  <si>
    <t>5290-000030100708</t>
  </si>
  <si>
    <t>5290-000030100705</t>
  </si>
  <si>
    <t>5290-000030100713</t>
  </si>
  <si>
    <t>5290-000030100723</t>
  </si>
  <si>
    <t>5290-000030100748</t>
  </si>
  <si>
    <t>5290-000030100758</t>
  </si>
  <si>
    <t>5290-000030100765</t>
  </si>
  <si>
    <t>5290-000030100767</t>
  </si>
  <si>
    <t>5290-000030100721</t>
  </si>
  <si>
    <t>5290-000030100715</t>
  </si>
  <si>
    <t>5290-000030100666</t>
  </si>
  <si>
    <t>5290-000030100496</t>
  </si>
  <si>
    <t>5290-000030100497</t>
  </si>
  <si>
    <t>5290-000030100548</t>
  </si>
  <si>
    <t>5290-000030100541</t>
  </si>
  <si>
    <t>5290-000030100706</t>
  </si>
  <si>
    <t>5290-000030100704</t>
  </si>
  <si>
    <t>5290-000030100840</t>
  </si>
  <si>
    <t>LABORATORIO  DE ELECTRONICA</t>
  </si>
  <si>
    <t>5290-000030100675</t>
  </si>
  <si>
    <t>5290-000030100680</t>
  </si>
  <si>
    <t>5290-000030100510</t>
  </si>
  <si>
    <t>5290-000030100685</t>
  </si>
  <si>
    <t>5290-000030100687</t>
  </si>
  <si>
    <t>5290-000030100688</t>
  </si>
  <si>
    <t>5290-000030100691</t>
  </si>
  <si>
    <t>5290-000030100692</t>
  </si>
  <si>
    <t>5290-000030100740</t>
  </si>
  <si>
    <t>5290-000030100581</t>
  </si>
  <si>
    <t>5290-000030100582</t>
  </si>
  <si>
    <t>5290-000030100595</t>
  </si>
  <si>
    <t>5290-000030100598</t>
  </si>
  <si>
    <t>5290-000030100613</t>
  </si>
  <si>
    <t>5290-000030100398</t>
  </si>
  <si>
    <t>5290-000030100392</t>
  </si>
  <si>
    <t>5290-000030100636</t>
  </si>
  <si>
    <t>5290-000030100477</t>
  </si>
  <si>
    <t>5290-000030100479</t>
  </si>
  <si>
    <t>5290-000030100390</t>
  </si>
  <si>
    <t>5290-000030100449</t>
  </si>
  <si>
    <t>5290-000030100785</t>
  </si>
  <si>
    <t>5290-000030100784</t>
  </si>
  <si>
    <t>5290-000030100387</t>
  </si>
  <si>
    <t>5290-000030100483</t>
  </si>
  <si>
    <t>5290-000030100454</t>
  </si>
  <si>
    <t>5290-000030100458</t>
  </si>
  <si>
    <t>5290-000030100655</t>
  </si>
  <si>
    <t>5290-000030100587</t>
  </si>
  <si>
    <t>5290-000030100656</t>
  </si>
  <si>
    <t>5290-000030100491</t>
  </si>
  <si>
    <t>5290-000030100572</t>
  </si>
  <si>
    <t>5290-000030100411</t>
  </si>
  <si>
    <t>5290-000030100420</t>
  </si>
  <si>
    <t>5290-000030100391</t>
  </si>
  <si>
    <t>5290-000030100601</t>
  </si>
  <si>
    <t>5290-000030100424</t>
  </si>
  <si>
    <t>5290-000030100431</t>
  </si>
  <si>
    <t>5290-000030100429</t>
  </si>
  <si>
    <t>5290-000030100743</t>
  </si>
  <si>
    <t>5290-000030100747</t>
  </si>
  <si>
    <t>5290-000030100750</t>
  </si>
  <si>
    <t>5290-000030100506</t>
  </si>
  <si>
    <t>5290-000030100678</t>
  </si>
  <si>
    <t>5290-000030100381</t>
  </si>
  <si>
    <t>5290-000030100378</t>
  </si>
  <si>
    <t>5290-000030100673</t>
  </si>
  <si>
    <t>5290-000030100594</t>
  </si>
  <si>
    <t>5290-000030100500</t>
  </si>
  <si>
    <t>5290-000030100499</t>
  </si>
  <si>
    <t>5290-000030100588</t>
  </si>
  <si>
    <t>5290-000030100579</t>
  </si>
  <si>
    <t>5290-000030100523</t>
  </si>
  <si>
    <t>5290-000030100521</t>
  </si>
  <si>
    <t>5290-000030100690</t>
  </si>
  <si>
    <t>5290-000030100574</t>
  </si>
  <si>
    <t>5290-000030100607</t>
  </si>
  <si>
    <t>5290-000030100674</t>
  </si>
  <si>
    <t>5290-000030100677</t>
  </si>
  <si>
    <t>5290-000030100520</t>
  </si>
  <si>
    <t>5290-000030100517</t>
  </si>
  <si>
    <t>5290-000030100703</t>
  </si>
  <si>
    <t>5290-000030100412</t>
  </si>
  <si>
    <t>5290-000030100417</t>
  </si>
  <si>
    <t>5290-000030100421</t>
  </si>
  <si>
    <t>5290-000030100426</t>
  </si>
  <si>
    <t>5290-000030100647</t>
  </si>
  <si>
    <t>5290-000030100643</t>
  </si>
  <si>
    <t>5290-000030100399</t>
  </si>
  <si>
    <t>5290-000030100395</t>
  </si>
  <si>
    <t>5290-000030100434</t>
  </si>
  <si>
    <t>5290-000030100642</t>
  </si>
  <si>
    <t>5290-000030100640</t>
  </si>
  <si>
    <t>5290-000030100639</t>
  </si>
  <si>
    <t>5290-000030100697</t>
  </si>
  <si>
    <t>5290-000030100641</t>
  </si>
  <si>
    <t>5290-000030100633</t>
  </si>
  <si>
    <t>5290-000030100627</t>
  </si>
  <si>
    <t>5290-000030100622</t>
  </si>
  <si>
    <t>5290-000030100616</t>
  </si>
  <si>
    <t>5290-000030100615</t>
  </si>
  <si>
    <t>5290-000030100583</t>
  </si>
  <si>
    <t>5290-000030100575</t>
  </si>
  <si>
    <t>5290-000030100550</t>
  </si>
  <si>
    <t>5290-000030100725</t>
  </si>
  <si>
    <t>MICROCONTROLADOR C/JUEGO DE SENSORES-LAB MOD MICRO</t>
  </si>
  <si>
    <t>5290-000030100797</t>
  </si>
  <si>
    <t>5290-000030100789</t>
  </si>
  <si>
    <t>5290-000030100780</t>
  </si>
  <si>
    <t>5290-000030100779</t>
  </si>
  <si>
    <t>5290-000030100722</t>
  </si>
  <si>
    <t>5290-000030100720</t>
  </si>
  <si>
    <t>5290-000030100542</t>
  </si>
  <si>
    <t>5290-000030100714</t>
  </si>
  <si>
    <t>5290-000030100709</t>
  </si>
  <si>
    <t>5290-000030100707</t>
  </si>
  <si>
    <t>5290-000030100535</t>
  </si>
  <si>
    <t>5290-000030100684</t>
  </si>
  <si>
    <t>5290-000030100565</t>
  </si>
  <si>
    <t>5290-000030100382</t>
  </si>
  <si>
    <t>5290-000030100447</t>
  </si>
  <si>
    <t>5290-000030100457</t>
  </si>
  <si>
    <t>5290-000030100563</t>
  </si>
  <si>
    <t>5290-000030100377</t>
  </si>
  <si>
    <t>5290-000030100557</t>
  </si>
  <si>
    <t>5290-000030100551</t>
  </si>
  <si>
    <t>5290-000030100802</t>
  </si>
  <si>
    <t>5290-000030100498</t>
  </si>
  <si>
    <t>5290-000030100437</t>
  </si>
  <si>
    <t>5290-000030100440</t>
  </si>
  <si>
    <t>5290-000030100668</t>
  </si>
  <si>
    <t>5290-000030100777</t>
  </si>
  <si>
    <t>5290-000030100663</t>
  </si>
  <si>
    <t>5290-000030100798</t>
  </si>
  <si>
    <t>5290-000030100804</t>
  </si>
  <si>
    <t>5290-000030100821</t>
  </si>
  <si>
    <t>5290-000030100658</t>
  </si>
  <si>
    <t>5290-000030100649</t>
  </si>
  <si>
    <t>5290-000030100513</t>
  </si>
  <si>
    <t>5290-000030100645</t>
  </si>
  <si>
    <t>5290-000030100671</t>
  </si>
  <si>
    <t>5290-000030100637</t>
  </si>
  <si>
    <t>5290-000030100606</t>
  </si>
  <si>
    <t>5290-000030100605</t>
  </si>
  <si>
    <t>5290-000030100585</t>
  </si>
  <si>
    <t>5290-000030100489</t>
  </si>
  <si>
    <t>5290-000030100485</t>
  </si>
  <si>
    <t>5290-000030100444</t>
  </si>
  <si>
    <t>5290-000030100650</t>
  </si>
  <si>
    <t>5290-000030100480</t>
  </si>
  <si>
    <t>5290-000030100815</t>
  </si>
  <si>
    <t>5290-000030100694</t>
  </si>
  <si>
    <t>5290-000030100602</t>
  </si>
  <si>
    <t>5290-000030100603</t>
  </si>
  <si>
    <t>5290-000030100604</t>
  </si>
  <si>
    <t>5290-000030100609</t>
  </si>
  <si>
    <t>5290-000030100618</t>
  </si>
  <si>
    <t>5290-000030100621</t>
  </si>
  <si>
    <t>5290-000030100632</t>
  </si>
  <si>
    <t>5290-000030100634</t>
  </si>
  <si>
    <t>5290-000030100646</t>
  </si>
  <si>
    <t>5290-000030100648</t>
  </si>
  <si>
    <t>5290-000030100482</t>
  </si>
  <si>
    <t>5290-000030100652</t>
  </si>
  <si>
    <t>5290-000030100484</t>
  </si>
  <si>
    <t>5290-000030100495</t>
  </si>
  <si>
    <t>5290-000030100504</t>
  </si>
  <si>
    <t>5290-000030100505</t>
  </si>
  <si>
    <t>5290-000030100507</t>
  </si>
  <si>
    <t>5290-000030100512</t>
  </si>
  <si>
    <t>5290-000030100683</t>
  </si>
  <si>
    <t>5290-000030100689</t>
  </si>
  <si>
    <t>5290-000030100519</t>
  </si>
  <si>
    <t>5290-000030100693</t>
  </si>
  <si>
    <t>5290-000030100416</t>
  </si>
  <si>
    <t>5290-000030100422</t>
  </si>
  <si>
    <t>5290-000030100433</t>
  </si>
  <si>
    <t>5290-000030100443</t>
  </si>
  <si>
    <t>5290-000030100453</t>
  </si>
  <si>
    <t>5290-000030100452</t>
  </si>
  <si>
    <t>5290-000030100741</t>
  </si>
  <si>
    <t>5290-000030100760</t>
  </si>
  <si>
    <t>5290-000030100764</t>
  </si>
  <si>
    <t>5290-000030100474</t>
  </si>
  <si>
    <t>5290-000030100625</t>
  </si>
  <si>
    <t>5290-000030100617</t>
  </si>
  <si>
    <t>5290-000030100600</t>
  </si>
  <si>
    <t>5290-000030100826</t>
  </si>
  <si>
    <t>LABORATORIO MODULO  CONTROL PLC</t>
  </si>
  <si>
    <t>5290-000030100580</t>
  </si>
  <si>
    <t>5290-000030100570</t>
  </si>
  <si>
    <t>5290-000030100561</t>
  </si>
  <si>
    <t>5290-000030100768</t>
  </si>
  <si>
    <t>5290-000030100757</t>
  </si>
  <si>
    <t>5290-000030100755</t>
  </si>
  <si>
    <t>5290-000030100754</t>
  </si>
  <si>
    <t>5290-000030100560</t>
  </si>
  <si>
    <t>5290-000030100746</t>
  </si>
  <si>
    <t>5290-000030100552</t>
  </si>
  <si>
    <t>5290-000030100719</t>
  </si>
  <si>
    <t>5290-000030100718</t>
  </si>
  <si>
    <t>5290-000030100549</t>
  </si>
  <si>
    <t>5290-000030100546</t>
  </si>
  <si>
    <t>5290-000030100543</t>
  </si>
  <si>
    <t>5290-000030100540</t>
  </si>
  <si>
    <t>5290-000030100531</t>
  </si>
  <si>
    <t>5290-000030100734</t>
  </si>
  <si>
    <t>5290-000030100529</t>
  </si>
  <si>
    <t>5290-000030100533</t>
  </si>
  <si>
    <t>5290-000030100711</t>
  </si>
  <si>
    <t>5290-000030100547</t>
  </si>
  <si>
    <t>5290-000030100559</t>
  </si>
  <si>
    <t>5290-000030100732</t>
  </si>
  <si>
    <t>5290-000030100576</t>
  </si>
  <si>
    <t>5290-000030100586</t>
  </si>
  <si>
    <t>5290-000030100790</t>
  </si>
  <si>
    <t>5290-000030100488</t>
  </si>
  <si>
    <t>5290-000030100788</t>
  </si>
  <si>
    <t>5290-000030100792</t>
  </si>
  <si>
    <t>5290-000030100796</t>
  </si>
  <si>
    <t>5290-000030100809</t>
  </si>
  <si>
    <t>5290-000030100813</t>
  </si>
  <si>
    <t>5290-000030100380</t>
  </si>
  <si>
    <t>5290-000030100376</t>
  </si>
  <si>
    <t>5290-000030100819</t>
  </si>
  <si>
    <t>5290-000030100820</t>
  </si>
  <si>
    <t>5290-000030100659</t>
  </si>
  <si>
    <t>5290-000030100657</t>
  </si>
  <si>
    <t>5290-000030100388</t>
  </si>
  <si>
    <t>5290-000030100727</t>
  </si>
  <si>
    <t>OSCILOSCOPIO DIGITAL 50MHZ</t>
  </si>
  <si>
    <t>5290-000030100478</t>
  </si>
  <si>
    <t>5290-000030100724</t>
  </si>
  <si>
    <t>PROG UNIVERSAL USB-LAB MOD PROG FPGA Y DISP ELECT</t>
  </si>
  <si>
    <t>5290-000030100528</t>
  </si>
  <si>
    <t>5290-000030100536</t>
  </si>
  <si>
    <t>5290-000030100558</t>
  </si>
  <si>
    <t>5290-000030100564</t>
  </si>
  <si>
    <t>5290-000030100566</t>
  </si>
  <si>
    <t>5290-000030100578</t>
  </si>
  <si>
    <t>5290-000030100591</t>
  </si>
  <si>
    <t>5290-000030100596</t>
  </si>
  <si>
    <t>5290-000030100644</t>
  </si>
  <si>
    <t>5290-000030100610</t>
  </si>
  <si>
    <t>5290-000030100638</t>
  </si>
  <si>
    <t>5290-000030100612</t>
  </si>
  <si>
    <t>5290-000030100614</t>
  </si>
  <si>
    <t>5290-000030100630</t>
  </si>
  <si>
    <t>5290-000030100766</t>
  </si>
  <si>
    <t>5290-000030100436</t>
  </si>
  <si>
    <t>5290-000030100432</t>
  </si>
  <si>
    <t>5290-000030100418</t>
  </si>
  <si>
    <t>5290-000030100824</t>
  </si>
  <si>
    <t>5290-000030100413</t>
  </si>
  <si>
    <t>5290-000030100409</t>
  </si>
  <si>
    <t>5290-000030100700</t>
  </si>
  <si>
    <t>5290-000030100526</t>
  </si>
  <si>
    <t>5290-000030100525</t>
  </si>
  <si>
    <t>5290-000030100518</t>
  </si>
  <si>
    <t>5290-000030100682</t>
  </si>
  <si>
    <t>5290-000030100401</t>
  </si>
  <si>
    <t>5290-000030100397</t>
  </si>
  <si>
    <t>5290-000030100396</t>
  </si>
  <si>
    <t>5290-000030100786</t>
  </si>
  <si>
    <t>5290-000030100516</t>
  </si>
  <si>
    <t>5290-000030100793</t>
  </si>
  <si>
    <t>5290-000030100800</t>
  </si>
  <si>
    <t>5290-000030100805</t>
  </si>
  <si>
    <t>5290-000030100806</t>
  </si>
  <si>
    <t>5290-000030100810</t>
  </si>
  <si>
    <t>5290-000030100811</t>
  </si>
  <si>
    <t>5290-000030100515</t>
  </si>
  <si>
    <t>5290-000030100501</t>
  </si>
  <si>
    <t>5290-000030100667</t>
  </si>
  <si>
    <t>5290-000030100665</t>
  </si>
  <si>
    <t>5290-000030100662</t>
  </si>
  <si>
    <t>5290-000030100492</t>
  </si>
  <si>
    <t>5290-000030100490</t>
  </si>
  <si>
    <t>5290-000030100782</t>
  </si>
  <si>
    <t>5290-000030100801</t>
  </si>
  <si>
    <t>5290-000030100803</t>
  </si>
  <si>
    <t>5290-000030100808</t>
  </si>
  <si>
    <t>5290-000030100812</t>
  </si>
  <si>
    <t>5290-000030100816</t>
  </si>
  <si>
    <t>5290-000030100818</t>
  </si>
  <si>
    <t>5290-000030100502</t>
  </si>
  <si>
    <t>5290-000030100742</t>
  </si>
  <si>
    <t>5290-000030100753</t>
  </si>
  <si>
    <t>5290-000030100669</t>
  </si>
  <si>
    <t>5290-000030100664</t>
  </si>
  <si>
    <t>5290-000030100661</t>
  </si>
  <si>
    <t>5290-000030100494</t>
  </si>
  <si>
    <t>5290-000030100486</t>
  </si>
  <si>
    <t>5290-000030100487</t>
  </si>
  <si>
    <t>5290-000030100653</t>
  </si>
  <si>
    <t>5290-000030100635</t>
  </si>
  <si>
    <t>5290-000030100629</t>
  </si>
  <si>
    <t>5290-000030100626</t>
  </si>
  <si>
    <t>5290-000030100759</t>
  </si>
  <si>
    <t>5290-000030100624</t>
  </si>
  <si>
    <t>5290-000030100756</t>
  </si>
  <si>
    <t>5290-000030100751</t>
  </si>
  <si>
    <t>5290-000030100620</t>
  </si>
  <si>
    <t>5290-000030100752</t>
  </si>
  <si>
    <t>5290-000030100737</t>
  </si>
  <si>
    <t>5290-000030100736</t>
  </si>
  <si>
    <t>5290-000030100608</t>
  </si>
  <si>
    <t>5290-000030100593</t>
  </si>
  <si>
    <t>5290-000030100787</t>
  </si>
  <si>
    <t>5290-000030100699</t>
  </si>
  <si>
    <t>5290-000030100415</t>
  </si>
  <si>
    <t>5290-000030100419</t>
  </si>
  <si>
    <t>5290-000030100428</t>
  </si>
  <si>
    <t>5290-000030100442</t>
  </si>
  <si>
    <t>5290-000030100441</t>
  </si>
  <si>
    <t>5290-000030100448</t>
  </si>
  <si>
    <t>5290-000030100451</t>
  </si>
  <si>
    <t>5290-000030100456</t>
  </si>
  <si>
    <t>5290-000030100455</t>
  </si>
  <si>
    <t>5290-000030100439</t>
  </si>
  <si>
    <t>5290-000030100438</t>
  </si>
  <si>
    <t>5290-000030100435</t>
  </si>
  <si>
    <t>5290-000030100739</t>
  </si>
  <si>
    <t>5290-000030100744</t>
  </si>
  <si>
    <t>5290-000030100763</t>
  </si>
  <si>
    <t>5290-000030100761</t>
  </si>
  <si>
    <t>5290-000030100762</t>
  </si>
  <si>
    <t>5290-000030100427</t>
  </si>
  <si>
    <t>5290-000030100527</t>
  </si>
  <si>
    <t>5290-000030100733</t>
  </si>
  <si>
    <t>5290-000030100524</t>
  </si>
  <si>
    <t>5290-000030100686</t>
  </si>
  <si>
    <t>5290-000030100514</t>
  </si>
  <si>
    <t>5290-000030100508</t>
  </si>
  <si>
    <t>5290-000030100681</t>
  </si>
  <si>
    <t>5290-000030100825</t>
  </si>
  <si>
    <t>5290-000030100676</t>
  </si>
  <si>
    <t>5290-000030100672</t>
  </si>
  <si>
    <t>5290-000030100403</t>
  </si>
  <si>
    <t>5290-000030100400</t>
  </si>
  <si>
    <t>5290-000030100394</t>
  </si>
  <si>
    <t>5290-000030100386</t>
  </si>
  <si>
    <t>5290-000030100445</t>
  </si>
  <si>
    <t>5290-000030100817</t>
  </si>
  <si>
    <t>5290-000030100814</t>
  </si>
  <si>
    <t>5290-000030100430</t>
  </si>
  <si>
    <t>5290-000030100807</t>
  </si>
  <si>
    <t>5290-000030100425</t>
  </si>
  <si>
    <t>5290-000030100410</t>
  </si>
  <si>
    <t>5290-000030100701</t>
  </si>
  <si>
    <t>5290-000030100695</t>
  </si>
  <si>
    <t>5290-000030100511</t>
  </si>
  <si>
    <t>5290-000030100509</t>
  </si>
  <si>
    <t>5290-000030100823</t>
  </si>
  <si>
    <t>5290-000030100679</t>
  </si>
  <si>
    <t>5290-000030100503</t>
  </si>
  <si>
    <t>5290-000030100670</t>
  </si>
  <si>
    <t>5290-000030100660</t>
  </si>
  <si>
    <t>5290-000030100493</t>
  </si>
  <si>
    <t>5290-000030100654</t>
  </si>
  <si>
    <t>5290-000030100795</t>
  </si>
  <si>
    <t>5290-000030100791</t>
  </si>
  <si>
    <t>5290-000030100651</t>
  </si>
  <si>
    <t>5290-000030100783</t>
  </si>
  <si>
    <t>5290-000030100781</t>
  </si>
  <si>
    <t>5290-000030100481</t>
  </si>
  <si>
    <t>5290-000030100476</t>
  </si>
  <si>
    <t>5290-000030100475</t>
  </si>
  <si>
    <t>5290-000030100592</t>
  </si>
  <si>
    <t>5290-000030100590</t>
  </si>
  <si>
    <t>5290-000030100589</t>
  </si>
  <si>
    <t>5290-000030100584</t>
  </si>
  <si>
    <t>5290-000030100577</t>
  </si>
  <si>
    <t>5290-000030100571</t>
  </si>
  <si>
    <t>5290-000030100545</t>
  </si>
  <si>
    <t>5290-000030100712</t>
  </si>
  <si>
    <t>5290-000030100385</t>
  </si>
  <si>
    <t>5290-000030100404</t>
  </si>
  <si>
    <t>5290-000030100710</t>
  </si>
  <si>
    <t>5290-000030100537</t>
  </si>
  <si>
    <t>5290-000030100450</t>
  </si>
  <si>
    <t>5290-000030100534</t>
  </si>
  <si>
    <t>5290-000030100726</t>
  </si>
  <si>
    <t>PLC COMPACTO AC/DC/RELES, ES INTEGRADAS</t>
  </si>
  <si>
    <t>5310-000050100034</t>
  </si>
  <si>
    <t>BRAZO ROBOTICO EQUIPADO CON CONTROLADOR</t>
  </si>
  <si>
    <t>5310-000050100035</t>
  </si>
  <si>
    <t>BANDA TRANSPORTADORA</t>
  </si>
  <si>
    <t>5610-000040100444</t>
  </si>
  <si>
    <t>MOTOCULTOR DE PRECISION CON CULTIVADOR</t>
  </si>
  <si>
    <t>5610-000040100440</t>
  </si>
  <si>
    <t>BORDEADORA</t>
  </si>
  <si>
    <t>5610-000040100443</t>
  </si>
  <si>
    <t>ARADO</t>
  </si>
  <si>
    <t>5610-000040100441</t>
  </si>
  <si>
    <t>DESMENUZADORA</t>
  </si>
  <si>
    <t>5610-000040100439</t>
  </si>
  <si>
    <t>SEMBRADORA</t>
  </si>
  <si>
    <t>5610-000040100435</t>
  </si>
  <si>
    <t>ASPERSORA</t>
  </si>
  <si>
    <t>5610-000040100437</t>
  </si>
  <si>
    <t>TRACTOR</t>
  </si>
  <si>
    <t>5610-000040100438</t>
  </si>
  <si>
    <t>ESCREPA NIVELADORA</t>
  </si>
  <si>
    <t>5610-000040100442</t>
  </si>
  <si>
    <t>REMOLQUE AGRICOLA</t>
  </si>
  <si>
    <t>5610-000040100377</t>
  </si>
  <si>
    <t>INVERNADERO HIDROPONICO TIPO VENTILA 30 X 42 M</t>
  </si>
  <si>
    <t>5610-000040100445</t>
  </si>
  <si>
    <t>MOLINO TRITURADOR DE RESIDUOS AGRICOLAS</t>
  </si>
  <si>
    <t>5610-000040100436</t>
  </si>
  <si>
    <t>RASTRA DE LEVANTE</t>
  </si>
  <si>
    <t>5620-000040100036</t>
  </si>
  <si>
    <t>GPS</t>
  </si>
  <si>
    <t>5620-000040100037</t>
  </si>
  <si>
    <t>5620-000040100376</t>
  </si>
  <si>
    <t>MAQUINA DE CORTE Y GRABADO LASER</t>
  </si>
  <si>
    <t>5620-000040100038</t>
  </si>
  <si>
    <t>5650-000040100358</t>
  </si>
  <si>
    <t>PROGRAMADOR UNIVERSAL</t>
  </si>
  <si>
    <t>5660-000040100057</t>
  </si>
  <si>
    <t>NO BREAK</t>
  </si>
  <si>
    <t>5660-000040100075</t>
  </si>
  <si>
    <t>5660-000040100051</t>
  </si>
  <si>
    <t>5660-000040100432</t>
  </si>
  <si>
    <t>MODULO SWITCH COMPACTO</t>
  </si>
  <si>
    <t>5660-000040100059</t>
  </si>
  <si>
    <t>5660-000040100050</t>
  </si>
  <si>
    <t>5660-000040100414</t>
  </si>
  <si>
    <t>UPS 900 VA</t>
  </si>
  <si>
    <t>5660-000040100334</t>
  </si>
  <si>
    <t>MULTIMETRO CON PAQUETE ELECTRONICO</t>
  </si>
  <si>
    <t>5660-000040100412</t>
  </si>
  <si>
    <t>5660-000040100413</t>
  </si>
  <si>
    <t>5660-000040100416</t>
  </si>
  <si>
    <t>5660-000040100040</t>
  </si>
  <si>
    <t>5660-000040100063</t>
  </si>
  <si>
    <t>5660-000040100076</t>
  </si>
  <si>
    <t>5660-000040100069</t>
  </si>
  <si>
    <t>5660-000040100067</t>
  </si>
  <si>
    <t>5660-000040100055</t>
  </si>
  <si>
    <t>5660-000040100044</t>
  </si>
  <si>
    <t>5660-000040100394</t>
  </si>
  <si>
    <t>UPS 750 VA</t>
  </si>
  <si>
    <t>5660-000040100397</t>
  </si>
  <si>
    <t>5660-000040100401</t>
  </si>
  <si>
    <t>5660-000040100411</t>
  </si>
  <si>
    <t>5660-000040100390</t>
  </si>
  <si>
    <t>5660-000040100359</t>
  </si>
  <si>
    <t>FUENTE DE PODER DC LINEAL PROGRAMABLE</t>
  </si>
  <si>
    <t>5660-000040100392</t>
  </si>
  <si>
    <t>5660-000040100391</t>
  </si>
  <si>
    <t>5660-000040100389</t>
  </si>
  <si>
    <t>5660-000040100379</t>
  </si>
  <si>
    <t>5660-000040100410</t>
  </si>
  <si>
    <t>5660-000040100400</t>
  </si>
  <si>
    <t>5660-000040100393</t>
  </si>
  <si>
    <t>5660-000040100434</t>
  </si>
  <si>
    <t>5660-000040100417</t>
  </si>
  <si>
    <t>5660-000040100399</t>
  </si>
  <si>
    <t>5660-000040100402</t>
  </si>
  <si>
    <t>5660-000040100403</t>
  </si>
  <si>
    <t>5660-000040100404</t>
  </si>
  <si>
    <t>5660-000040100046</t>
  </si>
  <si>
    <t>5660-000040100409</t>
  </si>
  <si>
    <t>5660-000040100380</t>
  </si>
  <si>
    <t>5660-000040100365</t>
  </si>
  <si>
    <t>ESTRUCTURA-BANCO DE MONTAJE 40X40MM</t>
  </si>
  <si>
    <t>5660-000040100065</t>
  </si>
  <si>
    <t>5660-000040100368</t>
  </si>
  <si>
    <t>OSCILOSCOPIO 4 CANALES ANALOGICOS</t>
  </si>
  <si>
    <t>5660-000040100061</t>
  </si>
  <si>
    <t>5660-000040100064</t>
  </si>
  <si>
    <t>5660-000040100373</t>
  </si>
  <si>
    <t>GENERADOR DE FUNCIONES 50 MHZ 14 BITS</t>
  </si>
  <si>
    <t>5660-000040100056</t>
  </si>
  <si>
    <t>5660-000040100053</t>
  </si>
  <si>
    <t>5660-000040100058</t>
  </si>
  <si>
    <t>5660-000040100060</t>
  </si>
  <si>
    <t>5660-000040100039</t>
  </si>
  <si>
    <t>5660-000040100331</t>
  </si>
  <si>
    <t>OSCILOSCOPIO DIGITAL 40MHZ,500MSA/S, 2CH</t>
  </si>
  <si>
    <t>5660-000040100336</t>
  </si>
  <si>
    <t>5660-000040100339</t>
  </si>
  <si>
    <t>GENERADOR ELECTRICO DE FUNCIONES CON CONTADOR</t>
  </si>
  <si>
    <t>5660-000040100388</t>
  </si>
  <si>
    <t>5660-000040100382</t>
  </si>
  <si>
    <t>5660-000040100381</t>
  </si>
  <si>
    <t>5660-000040100378</t>
  </si>
  <si>
    <t>5660-000040100405</t>
  </si>
  <si>
    <t>5660-000040100398</t>
  </si>
  <si>
    <t>5660-000040100383</t>
  </si>
  <si>
    <t>5660-000040100071</t>
  </si>
  <si>
    <t>5660-000040100068</t>
  </si>
  <si>
    <t>5660-000040100049</t>
  </si>
  <si>
    <t>5660-000040100360</t>
  </si>
  <si>
    <t>5660-000040100406</t>
  </si>
  <si>
    <t>5660-000040100385</t>
  </si>
  <si>
    <t>5660-000040100387</t>
  </si>
  <si>
    <t>5660-000040100066</t>
  </si>
  <si>
    <t>5660-000040100047</t>
  </si>
  <si>
    <t>5660-000040100042</t>
  </si>
  <si>
    <t>5660-000040100048</t>
  </si>
  <si>
    <t>5660-000040100054</t>
  </si>
  <si>
    <t>5660-000040100045</t>
  </si>
  <si>
    <t>5660-000040100041</t>
  </si>
  <si>
    <t>5660-000040100043</t>
  </si>
  <si>
    <t>5660-000040100332</t>
  </si>
  <si>
    <t>5660-000040100333</t>
  </si>
  <si>
    <t>5660-000040100335</t>
  </si>
  <si>
    <t>5660-000040100338</t>
  </si>
  <si>
    <t>5660-000040100375</t>
  </si>
  <si>
    <t>FUENTE DE PODER PROGRAMABLE</t>
  </si>
  <si>
    <t>5660-000040100370</t>
  </si>
  <si>
    <t>GENERADOR DE FUNCIONES 100 MHZ 14 BITS</t>
  </si>
  <si>
    <t>5660-000040100337</t>
  </si>
  <si>
    <t>5660-000040100371</t>
  </si>
  <si>
    <t>5660-000040100384</t>
  </si>
  <si>
    <t>5660-000040100052</t>
  </si>
  <si>
    <t>5660-000040100369</t>
  </si>
  <si>
    <t>5660-000040100073</t>
  </si>
  <si>
    <t>5660-000040100374</t>
  </si>
  <si>
    <t>5660-000040100433</t>
  </si>
  <si>
    <t>5660-000040100074</t>
  </si>
  <si>
    <t>5660-000040100395</t>
  </si>
  <si>
    <t>5660-000040100407</t>
  </si>
  <si>
    <t>5660-000040100072</t>
  </si>
  <si>
    <t>5660-000040100372</t>
  </si>
  <si>
    <t>5660-000040100415</t>
  </si>
  <si>
    <t>5660-000040100386</t>
  </si>
  <si>
    <t>5660-000040100070</t>
  </si>
  <si>
    <t>5660-000040100062</t>
  </si>
  <si>
    <t>5660-000040100408</t>
  </si>
  <si>
    <t>5660-000040100396</t>
  </si>
  <si>
    <t>5670-000040100431</t>
  </si>
  <si>
    <t>BOMBA SUMERGIBLE</t>
  </si>
  <si>
    <t>5670-000040100364</t>
  </si>
  <si>
    <t>ESMERIL DE BANCO</t>
  </si>
  <si>
    <t>5670-000040100363</t>
  </si>
  <si>
    <t>5670-000040100362</t>
  </si>
  <si>
    <t>MAQUINA SOLDADORA DE MICROALAMBRE</t>
  </si>
  <si>
    <t>5690-000040100326</t>
  </si>
  <si>
    <t>CRONOMETRO</t>
  </si>
  <si>
    <t>5690-000040100324</t>
  </si>
  <si>
    <t>5690-000040100311</t>
  </si>
  <si>
    <t>ESTACION TOTAL</t>
  </si>
  <si>
    <t>5690-000040100319</t>
  </si>
  <si>
    <t>5690-000040100361</t>
  </si>
  <si>
    <t>ROBOT DE 6 GRADOS</t>
  </si>
  <si>
    <t>5690-000040100327</t>
  </si>
  <si>
    <t>5690-000040100325</t>
  </si>
  <si>
    <t>5690-000040100342</t>
  </si>
  <si>
    <t>GABINETE UNIVERSAL</t>
  </si>
  <si>
    <t>5690-000040100355</t>
  </si>
  <si>
    <t>CONTENEDOR DE BASURA 49X25X80</t>
  </si>
  <si>
    <t>5690-000040100351</t>
  </si>
  <si>
    <t>5690-000040100081</t>
  </si>
  <si>
    <t>5690-000040100343</t>
  </si>
  <si>
    <t>ROBOT HUMANOIDE</t>
  </si>
  <si>
    <t>5690-000040100366</t>
  </si>
  <si>
    <t>DRON CUADCOPTERO</t>
  </si>
  <si>
    <t>5690-000040100314</t>
  </si>
  <si>
    <t>5690-000040100430</t>
  </si>
  <si>
    <t>BRAZO ROBOTICO</t>
  </si>
  <si>
    <t>5690-000040100312</t>
  </si>
  <si>
    <t>5690-000040100316</t>
  </si>
  <si>
    <t>5690-000040100320</t>
  </si>
  <si>
    <t>5690-000040100330</t>
  </si>
  <si>
    <t>5690-000040100341</t>
  </si>
  <si>
    <t>ESTACION DE CONTROL DE PROCESOS CON DOS CABINAS</t>
  </si>
  <si>
    <t>5690-000040100318</t>
  </si>
  <si>
    <t>5690-000040100321</t>
  </si>
  <si>
    <t>5690-000040100323</t>
  </si>
  <si>
    <t>5690-000040100329</t>
  </si>
  <si>
    <t>5690-000040100357</t>
  </si>
  <si>
    <t>5690-000040100345</t>
  </si>
  <si>
    <t>5690-000040100347</t>
  </si>
  <si>
    <t>5690-000040100353</t>
  </si>
  <si>
    <t>5690-000040100354</t>
  </si>
  <si>
    <t>5690-000040100348</t>
  </si>
  <si>
    <t>5690-000040100350</t>
  </si>
  <si>
    <t>5690-000040100344</t>
  </si>
  <si>
    <t>5690-000040100315</t>
  </si>
  <si>
    <t>COMPRESORA 1 HP</t>
  </si>
  <si>
    <t>5690-000040100356</t>
  </si>
  <si>
    <t>5690-000040100328</t>
  </si>
  <si>
    <t>5690-000040100317</t>
  </si>
  <si>
    <t>5690-000040100322</t>
  </si>
  <si>
    <t>5690-000040100313</t>
  </si>
  <si>
    <t>5690-000040100367</t>
  </si>
  <si>
    <t>5690-000040100346</t>
  </si>
  <si>
    <t>5690-000040100349</t>
  </si>
  <si>
    <t>5690-000040100352</t>
  </si>
  <si>
    <t>OTROS</t>
  </si>
  <si>
    <t>Descripción del Bien Inmueble</t>
  </si>
  <si>
    <t>6220-P15000000002</t>
  </si>
  <si>
    <t>2DA ETAPA DEL ANEXO DE LA 2DA UNIDAD ACADEMICA</t>
  </si>
  <si>
    <t>6220-P11000000000</t>
  </si>
  <si>
    <t>AMPLIACION 1a ETAPA UNIDAD ACADEMICO DEPARTAMENTAL</t>
  </si>
  <si>
    <t>6220-P15000000003</t>
  </si>
  <si>
    <t>ADECUACION Y AMPLIACION DE AREAS ANEXAS A UNIDADES</t>
  </si>
  <si>
    <t>6220-P14000000000</t>
  </si>
  <si>
    <t>CONTRUCCION 1A ETAPA EDIFICIO DE VINCULACION EN EL</t>
  </si>
  <si>
    <t>6220-P13000000003</t>
  </si>
  <si>
    <t>CONSTRUCCION VIALIDAD ACCESO 2A UNIDAD ACADEMICA</t>
  </si>
  <si>
    <t>6220-P13000000002</t>
  </si>
  <si>
    <t>CONSTRUCCION OBRAS DE PROTECCION PARA LABORATORIO</t>
  </si>
  <si>
    <t>6220-P16000000003</t>
  </si>
  <si>
    <t>PROYECTO EJECUTIVO 2DA UNIDAD DE LABORAT Y OBRAS</t>
  </si>
  <si>
    <t>6220-P16000000001</t>
  </si>
  <si>
    <t>PROYECTO EJECUTIVO DEL GIMNASIO AUDITORIO Y</t>
  </si>
  <si>
    <t>6220-P16000000002</t>
  </si>
  <si>
    <t>PROYECTO EJECUTIVO 3RA UNIDAD ACADEM DEPARTAMENTAL</t>
  </si>
  <si>
    <t>6220-P13000000001</t>
  </si>
  <si>
    <t>PROYECTO EJECUTIVO EDIFICIO DE VINCULACION Y OBRAS</t>
  </si>
  <si>
    <t>6220-P14000000003</t>
  </si>
  <si>
    <t>CONTRUC 1A ETAPA ANEXO 2A UNIDAD ACADMICO DEPART.</t>
  </si>
  <si>
    <t>6220-P14000000002</t>
  </si>
  <si>
    <t>CONSTRUCC 2A ETAPA EDIF LABORATORIO Y OBRAS COMPL</t>
  </si>
  <si>
    <t>6220-P16000000000</t>
  </si>
  <si>
    <t>CONSTRUCCION 3ra ETAPA ANEXO 2da UNIDAD ACADEMICA</t>
  </si>
  <si>
    <t>6220-P14000000001</t>
  </si>
  <si>
    <t>PROYECTO EJECUTIVO LABORATORIO TIC´S EN EL ITESS</t>
  </si>
  <si>
    <t>6220-P15000000000</t>
  </si>
  <si>
    <t>ESTACIONAMIENTO DE LABORATORIO PESADO DEL ITESS</t>
  </si>
  <si>
    <t>6220-P14000000004</t>
  </si>
  <si>
    <t>2DA ETAPA CONSTRUCC OBRAS PROTECC LABORAT PESADO</t>
  </si>
  <si>
    <t>6220-P15000000001</t>
  </si>
  <si>
    <t>MANTT Y REP MENOR CERCO PERIMETRAL Y EDIF EN ITESS</t>
  </si>
  <si>
    <t>6220-P13000000000</t>
  </si>
  <si>
    <t>CONSTRUCCION 2A UNIDAD ACADEMICA DEPARTAMENTAL</t>
  </si>
  <si>
    <t>5110-000010102885</t>
  </si>
  <si>
    <t>5110-000010102841</t>
  </si>
  <si>
    <t>5110-000010102905</t>
  </si>
  <si>
    <t>5110-000010102819</t>
  </si>
  <si>
    <t>5110-000010102878</t>
  </si>
  <si>
    <t>5110-000010102923</t>
  </si>
  <si>
    <t>5110-000010102924</t>
  </si>
  <si>
    <t>5110-000010102919</t>
  </si>
  <si>
    <t>5110-000010102842</t>
  </si>
  <si>
    <t>5110-000010102886</t>
  </si>
  <si>
    <t>5110-000010102891</t>
  </si>
  <si>
    <t>5110-000010102916</t>
  </si>
  <si>
    <t>5110-000010102875</t>
  </si>
  <si>
    <t>5110-000010102880</t>
  </si>
  <si>
    <t>5110-000010102826</t>
  </si>
  <si>
    <t>5110-000010102816</t>
  </si>
  <si>
    <t>5110-000010102911</t>
  </si>
  <si>
    <t>5110-000010102918</t>
  </si>
  <si>
    <t>5110-000010102846</t>
  </si>
  <si>
    <t>5110-000010102834</t>
  </si>
  <si>
    <t>5110-000010102865</t>
  </si>
  <si>
    <t>5110-000010102840</t>
  </si>
  <si>
    <t>5110-000010102914</t>
  </si>
  <si>
    <t>5110-000010102922</t>
  </si>
  <si>
    <t>5110-000010102903</t>
  </si>
  <si>
    <t>5110-000010102871</t>
  </si>
  <si>
    <t>5110-000010102868</t>
  </si>
  <si>
    <t>5110-000010102812</t>
  </si>
  <si>
    <t>5110-000010102802</t>
  </si>
  <si>
    <t>MESA MAESTRO</t>
  </si>
  <si>
    <t>5110-000010102867</t>
  </si>
  <si>
    <t>5110-000010102838</t>
  </si>
  <si>
    <t>5110-000010102820</t>
  </si>
  <si>
    <t>5110-000010102849</t>
  </si>
  <si>
    <t>5110-000010102904</t>
  </si>
  <si>
    <t>5110-000010102907</t>
  </si>
  <si>
    <t>5110-000010102825</t>
  </si>
  <si>
    <t>5110-000010102811</t>
  </si>
  <si>
    <t>5110-000010102833</t>
  </si>
  <si>
    <t>5110-000010102884</t>
  </si>
  <si>
    <t>5110-000010102915</t>
  </si>
  <si>
    <t>5110-000010102930</t>
  </si>
  <si>
    <t>5110-000010102902</t>
  </si>
  <si>
    <t>5110-000010102850</t>
  </si>
  <si>
    <t>5110-000010102815</t>
  </si>
  <si>
    <t>5110-000010102933</t>
  </si>
  <si>
    <t>5110-000010102900</t>
  </si>
  <si>
    <t>5110-000010102870</t>
  </si>
  <si>
    <t>5110-000010102844</t>
  </si>
  <si>
    <t>5110-000010102824</t>
  </si>
  <si>
    <t>5110-000010102921</t>
  </si>
  <si>
    <t>5110-000010102861</t>
  </si>
  <si>
    <t>5110-000010102835</t>
  </si>
  <si>
    <t>5110-000010102821</t>
  </si>
  <si>
    <t>5110-000010102932</t>
  </si>
  <si>
    <t>5110-000010102874</t>
  </si>
  <si>
    <t>5110-000010102823</t>
  </si>
  <si>
    <t>5110-000010102925</t>
  </si>
  <si>
    <t>5110-000010102810</t>
  </si>
  <si>
    <t>5110-000010102848</t>
  </si>
  <si>
    <t>5110-000010102854</t>
  </si>
  <si>
    <t>5110-000010102803</t>
  </si>
  <si>
    <t>5110-000010102901</t>
  </si>
  <si>
    <t>5110-000010102863</t>
  </si>
  <si>
    <t>5110-000010102873</t>
  </si>
  <si>
    <t>5110-000010102851</t>
  </si>
  <si>
    <t>5110-000010102894</t>
  </si>
  <si>
    <t>5110-000010102836</t>
  </si>
  <si>
    <t>5110-000010102814</t>
  </si>
  <si>
    <t>5110-000010102926</t>
  </si>
  <si>
    <t>5110-000010102827</t>
  </si>
  <si>
    <t>5110-000010102908</t>
  </si>
  <si>
    <t>5110-000010102852</t>
  </si>
  <si>
    <t>5110-000010102845</t>
  </si>
  <si>
    <t>5110-000010102813</t>
  </si>
  <si>
    <t>5110-000010102869</t>
  </si>
  <si>
    <t>5110-000010102864</t>
  </si>
  <si>
    <t>5110-000010102896</t>
  </si>
  <si>
    <t>5110-000010102862</t>
  </si>
  <si>
    <t>5110-000010102860</t>
  </si>
  <si>
    <t>5110-000010102890</t>
  </si>
  <si>
    <t>5110-000010102917</t>
  </si>
  <si>
    <t>5110-000010102853</t>
  </si>
  <si>
    <t>5110-000010102804</t>
  </si>
  <si>
    <t>ARCHIVERO</t>
  </si>
  <si>
    <t>5110-000010102801</t>
  </si>
  <si>
    <t>5110-000010102859</t>
  </si>
  <si>
    <t>5110-000010102858</t>
  </si>
  <si>
    <t>5110-000010102909</t>
  </si>
  <si>
    <t>5110-000010102898</t>
  </si>
  <si>
    <t>5110-000010102822</t>
  </si>
  <si>
    <t>5110-000010102910</t>
  </si>
  <si>
    <t>5110-000010102830</t>
  </si>
  <si>
    <t>5110-000010102897</t>
  </si>
  <si>
    <t>5110-000010102892</t>
  </si>
  <si>
    <t>5110-000010102888</t>
  </si>
  <si>
    <t>5110-000010102857</t>
  </si>
  <si>
    <t>5110-000010102847</t>
  </si>
  <si>
    <t>5110-000010102895</t>
  </si>
  <si>
    <t>5110-000010102879</t>
  </si>
  <si>
    <t>5110-000010102882</t>
  </si>
  <si>
    <t>5110-000010102807</t>
  </si>
  <si>
    <t>5110-000010102872</t>
  </si>
  <si>
    <t>5110-000010102828</t>
  </si>
  <si>
    <t>5110-000010102832</t>
  </si>
  <si>
    <t>5110-000010102855</t>
  </si>
  <si>
    <t>5110-000010102935</t>
  </si>
  <si>
    <t>5110-000010102928</t>
  </si>
  <si>
    <t>5110-000010102818</t>
  </si>
  <si>
    <t>5110-000010102856</t>
  </si>
  <si>
    <t>5110-000010102912</t>
  </si>
  <si>
    <t>5110-000010102889</t>
  </si>
  <si>
    <t>5110-000010102837</t>
  </si>
  <si>
    <t>5110-000010102806</t>
  </si>
  <si>
    <t>5110-000010102934</t>
  </si>
  <si>
    <t>5110-000010102883</t>
  </si>
  <si>
    <t>5110-000010102899</t>
  </si>
  <si>
    <t>5110-000010102906</t>
  </si>
  <si>
    <t>5110-000010102843</t>
  </si>
  <si>
    <t>5110-000010102929</t>
  </si>
  <si>
    <t>5110-000010102809</t>
  </si>
  <si>
    <t>5110-000010102829</t>
  </si>
  <si>
    <t>5110-000010102839</t>
  </si>
  <si>
    <t>5110-000010102927</t>
  </si>
  <si>
    <t>5110-000010102877</t>
  </si>
  <si>
    <t>5110-000010102887</t>
  </si>
  <si>
    <t>5110-000010102931</t>
  </si>
  <si>
    <t>5110-000010102920</t>
  </si>
  <si>
    <t>5110-000010102805</t>
  </si>
  <si>
    <t>5110-000010102893</t>
  </si>
  <si>
    <t>5110-000010102808</t>
  </si>
  <si>
    <t>5110-000010102913</t>
  </si>
  <si>
    <t>5110-000010102866</t>
  </si>
  <si>
    <t>5110-000010102831</t>
  </si>
  <si>
    <t>5110-000010102817</t>
  </si>
  <si>
    <t>5110-000010102876</t>
  </si>
  <si>
    <t>5110-000010102881</t>
  </si>
  <si>
    <t>TAROLA DE  14X6 1/2</t>
  </si>
  <si>
    <t>BOMBO 24X18 C/SOPORTE-ATRIL-BAQUETON-PLATILLOS 14</t>
  </si>
  <si>
    <t>5150-000010102937</t>
  </si>
  <si>
    <t>MULTIFUNCIONAL</t>
  </si>
  <si>
    <t>5150-000010102939</t>
  </si>
  <si>
    <t>5150-000010102943</t>
  </si>
  <si>
    <t>5150-000010102942</t>
  </si>
  <si>
    <t>5150-000010102936</t>
  </si>
  <si>
    <t>COMPUTADORA DE ESCRITORIO 3 PRO</t>
  </si>
  <si>
    <t>5150-000010102940</t>
  </si>
  <si>
    <t>5150-000010102938</t>
  </si>
  <si>
    <t>5150-000010102941</t>
  </si>
  <si>
    <t>PANTALLA LED 65</t>
  </si>
  <si>
    <t>5210-000030100862</t>
  </si>
  <si>
    <t>5210-000030100858</t>
  </si>
  <si>
    <t>VIDEO PROYECTOR</t>
  </si>
  <si>
    <t>5210-000030100861</t>
  </si>
  <si>
    <t>5210-000030100854</t>
  </si>
  <si>
    <t>5210-000030100855</t>
  </si>
  <si>
    <t>5210-000030100856</t>
  </si>
  <si>
    <t>5210-000030100863</t>
  </si>
  <si>
    <t>5210-000030100864</t>
  </si>
  <si>
    <t>5210-000030100859</t>
  </si>
  <si>
    <t>5210-000030100857</t>
  </si>
  <si>
    <t>5230-000030100860</t>
  </si>
  <si>
    <t>CAMARA</t>
  </si>
  <si>
    <t>PIZARRON INTERACTIVO 82</t>
  </si>
  <si>
    <t>5410-000020100006</t>
  </si>
  <si>
    <t>NISSAN NP300 PICK UP D/C</t>
  </si>
  <si>
    <t>PAQUETE DE TEODOLITO ELECTRONICO GEO-ECO ET-05 5</t>
  </si>
  <si>
    <t>TRONZADORA/ CORTADORA DE METALES DE 14 PROFESIONA</t>
  </si>
  <si>
    <t>5670-000040100446</t>
  </si>
  <si>
    <t>MOTOBOMBA</t>
  </si>
  <si>
    <t>6220-P19000000000</t>
  </si>
  <si>
    <t>PROYECTO EJECUTIVO DE UNA CAFETERIA EN EL ITESS</t>
  </si>
  <si>
    <t>Relación de Cuentas Bancarias Productivas Específicas</t>
  </si>
  <si>
    <t>Fondo, Programa o Convenio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</si>
  <si>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</si>
  <si>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</si>
  <si>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</si>
  <si>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</si>
  <si>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</si>
  <si>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</si>
  <si>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</si>
  <si>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</si>
  <si>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</si>
  <si>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</si>
  <si>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</si>
  <si>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</si>
  <si>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</si>
  <si>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>REMANENTES PROPIOS</t>
  </si>
  <si>
    <t>0113397602</t>
  </si>
  <si>
    <t>Ministración "Diplomado ITSS-SDAYR"</t>
  </si>
  <si>
    <t>0109401423</t>
  </si>
  <si>
    <t>Programa Manejo y Control del pulgón amarillo del Sorgo</t>
  </si>
  <si>
    <t>0110432318</t>
  </si>
  <si>
    <t>PRODEP2018</t>
  </si>
  <si>
    <t>0142939302</t>
  </si>
  <si>
    <t xml:space="preserve">CP. RAMIRO CONTRERAS RODRIGUEZ                 </t>
  </si>
  <si>
    <t>Subsidio</t>
  </si>
  <si>
    <t>CURP</t>
  </si>
  <si>
    <t>RFC</t>
  </si>
  <si>
    <t xml:space="preserve">CP RAMIRO CONTRERAS RODRIGUEZ                  </t>
  </si>
  <si>
    <t>SUBDIRECTOR DE FINAZAS Y ADMINISTRACION</t>
  </si>
  <si>
    <t>Ejercicio</t>
  </si>
  <si>
    <t>Programa o Fondo</t>
  </si>
  <si>
    <t>Destino de los Recursos</t>
  </si>
  <si>
    <t>Reintegro</t>
  </si>
  <si>
    <t>Cargos del Periodo 2</t>
  </si>
  <si>
    <t>Abonos del Periodo 3</t>
  </si>
  <si>
    <t>Variación Del Periodo
(4-1)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</si>
  <si>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</si>
  <si>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</si>
  <si>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</si>
  <si>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</si>
  <si>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Hacienda Pública / Patrimonio Neto Final de 2020</t>
  </si>
  <si>
    <t>NOMBRE</t>
  </si>
  <si>
    <t>CONCEPTO</t>
  </si>
  <si>
    <t>GARANTÍAS</t>
  </si>
  <si>
    <t>PENSIONES Y JUBILACIONES</t>
  </si>
  <si>
    <t>Notas</t>
  </si>
  <si>
    <t>Saldo Final</t>
  </si>
  <si>
    <t>ESF-01 FONDOS CON AFECTACIÓN ESPECÍFICA E INVERSIONES FINANCIERAS</t>
  </si>
  <si>
    <t>Monto</t>
  </si>
  <si>
    <t>Tipo</t>
  </si>
  <si>
    <t>Fondos con Afectación Específica</t>
  </si>
  <si>
    <t>Inversiones Financieras de Corto Plazo</t>
  </si>
  <si>
    <t>Inversiones a Largo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</si>
  <si>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</si>
  <si>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</si>
  <si>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</si>
  <si>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</si>
  <si>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</si>
  <si>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</si>
  <si>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</si>
  <si>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</si>
  <si>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</si>
  <si>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</si>
  <si>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</si>
  <si>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</si>
  <si>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</si>
  <si>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</si>
  <si>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</si>
  <si>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Otros Derechos a Recibir Bienes o Servicios a Corto Plazo</t>
  </si>
  <si>
    <t>Sistema de Costeo</t>
  </si>
  <si>
    <t>Método de Valuación</t>
  </si>
  <si>
    <t>Convencia de la Aplicación</t>
  </si>
  <si>
    <t>Impacto de Información Financiera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</si>
  <si>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</si>
  <si>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</si>
  <si>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</si>
  <si>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</si>
  <si>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</si>
  <si>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</si>
  <si>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Método</t>
  </si>
  <si>
    <t>Conveniencia de Aplicación</t>
  </si>
  <si>
    <t>Impacto a la informacion financiera por cambios en el metodo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</si>
  <si>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</si>
  <si>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</si>
  <si>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</si>
  <si>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</si>
  <si>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Participaciones y Aportaciones de Capital</t>
  </si>
  <si>
    <t>ESF-08 BIENES MUEBLES E INMUEBLES</t>
  </si>
  <si>
    <t>Dep. Gasto</t>
  </si>
  <si>
    <t>Dep. Acumulada</t>
  </si>
  <si>
    <t>Tasas Aplicada</t>
  </si>
  <si>
    <t>Criterios</t>
  </si>
  <si>
    <t>Viviendas</t>
  </si>
  <si>
    <t>Edificios no Habitacionales</t>
  </si>
  <si>
    <t>Infraestructura</t>
  </si>
  <si>
    <t>Otros Bienes Inmuebles</t>
  </si>
  <si>
    <t>ESF-09 INTANGIBLES Y DIFERIDOS</t>
  </si>
  <si>
    <t>Amort. Gasto</t>
  </si>
  <si>
    <t>Amort. Acum</t>
  </si>
  <si>
    <t>Patentes, Marcas y Derechos</t>
  </si>
  <si>
    <t>Concesiones y Franquicias</t>
  </si>
  <si>
    <t>Otros Activos Intangibles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</si>
  <si>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</si>
  <si>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</si>
  <si>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</si>
  <si>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</si>
  <si>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</si>
  <si>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</si>
  <si>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</si>
  <si>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Criterio</t>
  </si>
  <si>
    <t>Estimaciones para Cuentas Incobrables por Derechos a Recibir Efectivo o Equivalentes</t>
  </si>
  <si>
    <t>Estimación por Deterioro de Inventarios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</si>
  <si>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</si>
  <si>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</si>
  <si>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</si>
  <si>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</si>
  <si>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</si>
  <si>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Factibilidad de Pago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</si>
  <si>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</si>
  <si>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</si>
  <si>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</si>
  <si>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</si>
  <si>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</si>
  <si>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</si>
  <si>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</si>
  <si>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</si>
  <si>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</si>
  <si>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</si>
  <si>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</si>
  <si>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</si>
  <si>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</si>
  <si>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</si>
  <si>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</si>
  <si>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</si>
  <si>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</si>
  <si>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</si>
  <si>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</si>
  <si>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</si>
  <si>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</si>
  <si>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</si>
  <si>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</si>
  <si>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</si>
  <si>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</si>
  <si>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</si>
  <si>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</si>
  <si>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OTROS PASIVOS CIRCULANTES</t>
  </si>
  <si>
    <t>Otros Pasivos Diferidos a Corto Plazo</t>
  </si>
  <si>
    <t>Otros Pasivos Circulantes</t>
  </si>
  <si>
    <t>Créditos Diferidos a Largo Plazo</t>
  </si>
  <si>
    <t>Intereses Cobrados por Adelantado a Largo Plazo</t>
  </si>
  <si>
    <t>Otros Pasivos Diferidos a Largo Plazo</t>
  </si>
  <si>
    <t>ACT-01 INGRESOS DE GESTION</t>
  </si>
  <si>
    <t>Característica Significativa</t>
  </si>
  <si>
    <t>INGRESOS DE GESTION</t>
  </si>
  <si>
    <t>Impuestos al Comercio Exterior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</si>
  <si>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</si>
  <si>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</si>
  <si>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</si>
  <si>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</si>
  <si>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</si>
  <si>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</si>
  <si>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</si>
  <si>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</si>
  <si>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</si>
  <si>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</si>
  <si>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</si>
  <si>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 por el Uso, Goce, Aprovechamiento o Explotación de Bienes de Dominio Público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</si>
  <si>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</si>
  <si>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</si>
  <si>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</si>
  <si>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 no Comprendidos en la Ley de Ingresos Vigente, Causados en Ejercicios Fiscales Anteriores Pendientes de Liquidación o Pago</t>
  </si>
  <si>
    <t>Incentivos Derivados de la Colaboración Fiscal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</si>
  <si>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</si>
  <si>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</si>
  <si>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</si>
  <si>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</si>
  <si>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</si>
  <si>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</si>
  <si>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</si>
  <si>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</si>
  <si>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</si>
  <si>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</si>
  <si>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</si>
  <si>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</si>
  <si>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</si>
  <si>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</si>
  <si>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ACT-02 PARTICIPACIONES, APORTACIONES, CONVENIOS, INCENTIVOS…</t>
  </si>
  <si>
    <t>PARTICIPACIONES, APORTACIONES, CONVENIOS, INCENTIVOS DERIVADOS DE LA COLABORACIÓN FISCAL, FONDOS DISTINTOS DE APORTACIONES, TRANSFERENCIAS, ASIGNACIONES, SUBSIDIOS Y SUBVENCIONES, Y PENSIONES Y JUBILACIONES</t>
  </si>
  <si>
    <t>Fondos Distintos de Aportaciones</t>
  </si>
  <si>
    <t>Transferencias del Fondo Mexicano del Petróleo para la Estabilización y el Desarrollo</t>
  </si>
  <si>
    <t>ACT-03 OTROS INGRESOS Y BENEFICIOS</t>
  </si>
  <si>
    <t>OTROS INGRESOS Y BENEFICIOS</t>
  </si>
  <si>
    <t>Intereses Ganados de Títulos, Valores y demás Instrumentos Financieros</t>
  </si>
  <si>
    <t>Otros Ingresos Financieros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</si>
  <si>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</si>
  <si>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</si>
  <si>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</si>
  <si>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</si>
  <si>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</si>
  <si>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Bonificaciones y Descuentos Obtenidos</t>
  </si>
  <si>
    <t>Diferencias por Tipo de Cambio a Favor</t>
  </si>
  <si>
    <t>Diferencias de Cotizaciones a Favor en Valores Negociables</t>
  </si>
  <si>
    <t>Utilidades por Participación Patrimonial</t>
  </si>
  <si>
    <t>Diferencias por Reestructuración de Deuda Pública a Favor</t>
  </si>
  <si>
    <t>ACT-04 GASTOS Y OTRAS PERDIDAS</t>
  </si>
  <si>
    <t>%</t>
  </si>
  <si>
    <t>GASTOS Y OTRAS PERDIDAS</t>
  </si>
  <si>
    <t>GASTOS DE FUNCIONAMIENTO</t>
  </si>
  <si>
    <t>Materiales y Suministros para Seguridad</t>
  </si>
  <si>
    <t>Servicios Profesionales, Científicos y Técnicos y Otros Servicios</t>
  </si>
  <si>
    <t>Servicios de Comunicación Social y Publicidad</t>
  </si>
  <si>
    <t>TRANSFERENCIAS, ASIGNACIONES, SUBSIDIOS Y OTRAS AYUDAS</t>
  </si>
  <si>
    <t>Asignaciones al Sector Público</t>
  </si>
  <si>
    <t>Transferencias Internas al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</si>
  <si>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</si>
  <si>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</si>
  <si>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</si>
  <si>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</si>
  <si>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</si>
  <si>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</si>
  <si>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</si>
  <si>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</si>
  <si>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</si>
  <si>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</si>
  <si>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</si>
  <si>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 al Gobierno</t>
  </si>
  <si>
    <t>Transferencias a Fideicomisos, Mandatos y Contratos Análogos a Entidades Paraestatales</t>
  </si>
  <si>
    <t>Transferencias por Obligaciones de Ley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</si>
  <si>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</si>
  <si>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</si>
  <si>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</si>
  <si>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</si>
  <si>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</si>
  <si>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</si>
  <si>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</si>
  <si>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</si>
  <si>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</si>
  <si>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</si>
  <si>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</si>
  <si>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</si>
  <si>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</si>
  <si>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</si>
  <si>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</si>
  <si>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 Interna</t>
  </si>
  <si>
    <t>Intereses de la Deuda Pública Externa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</si>
  <si>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</si>
  <si>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</si>
  <si>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</si>
  <si>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</si>
  <si>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Apoyos Financieros a Intermediarios</t>
  </si>
  <si>
    <t>Apoyo Financieros a Ahorradores y Deudores del Sistema Financiero Nacional</t>
  </si>
  <si>
    <t>OTROS GASTOS Y PERDIDAS EXTRAORDINARIAS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</si>
  <si>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</si>
  <si>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</si>
  <si>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</si>
  <si>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</si>
  <si>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</si>
  <si>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</si>
  <si>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</si>
  <si>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</si>
  <si>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 de Pasivos a Corto Plazo</t>
  </si>
  <si>
    <t>Provisiones de Pasivos a Largo Plazo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</si>
  <si>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</si>
  <si>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</si>
  <si>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</si>
  <si>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</si>
  <si>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</si>
  <si>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</si>
  <si>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</si>
  <si>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</si>
  <si>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</si>
  <si>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</si>
  <si>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</si>
  <si>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</si>
  <si>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</si>
  <si>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</si>
  <si>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Construcción en Bienes no Capitalizable</t>
  </si>
  <si>
    <t>VHP-01 PATRIMONIO CONTRIBUIDO</t>
  </si>
  <si>
    <t>VHP-02 PATRIMONIO GENERADO</t>
  </si>
  <si>
    <t>Procedencia</t>
  </si>
  <si>
    <t>Resultado del Ejercicio (Ahorro/ Desahorro)</t>
  </si>
  <si>
    <t>Revalúo de Bienes Inmuebles</t>
  </si>
  <si>
    <t>Revalúo de Bienes Muebles</t>
  </si>
  <si>
    <t>Revalúo de Bienes Intangibles</t>
  </si>
  <si>
    <t>Otros Revalúos</t>
  </si>
  <si>
    <t>Reservas de Patrimonio</t>
  </si>
  <si>
    <t>Reservas Territoriales</t>
  </si>
  <si>
    <t>Reservas por Contingencias</t>
  </si>
  <si>
    <t>Cambios en Políticas Contables</t>
  </si>
  <si>
    <t>Cambios por Errores Contables</t>
  </si>
  <si>
    <t>EFE-01 FLUJOS DE EFECTIVO</t>
  </si>
  <si>
    <t>Bancos/Dependencias y Otros</t>
  </si>
  <si>
    <t>Otros Efectivos y Equivalentes</t>
  </si>
  <si>
    <t>EFE-02 ADQ. BIENES MUEBLES E INMUEBLES</t>
  </si>
  <si>
    <t>Pagos</t>
  </si>
  <si>
    <t>EFE-03 CONCILIACION DEL FLUJO DE EFECTIVO</t>
  </si>
  <si>
    <t>Diferencias por Tipo de Cambio Negativas en Efectivo y Equivalentes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</si>
  <si>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</si>
  <si>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</si>
  <si>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</si>
  <si>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</si>
  <si>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</si>
  <si>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</si>
  <si>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</si>
  <si>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</si>
  <si>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</si>
  <si>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</si>
  <si>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3.5</t>
  </si>
  <si>
    <t>3.6</t>
  </si>
  <si>
    <t>3.7</t>
  </si>
  <si>
    <t>CP. RAMIRO CONTRERAS RODRIGUEZ</t>
  </si>
  <si>
    <t>DR. RODRIGO CARRASCO RAMIREZ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</si>
  <si>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</si>
  <si>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</si>
  <si>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</si>
  <si>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</si>
  <si>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</si>
  <si>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Durante el periodo no se obtuvieron créditos.</t>
  </si>
  <si>
    <t>Durante el periodo no se tienen instrumentos.</t>
  </si>
  <si>
    <t xml:space="preserve">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</si>
  <si>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</si>
  <si>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</si>
  <si>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</si>
  <si>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SIN INFORMACION QUE REVELAR</t>
  </si>
  <si>
    <t>Relación de esquemas bursátiles y de coberturas financieras</t>
  </si>
  <si>
    <t>BANAMEX</t>
  </si>
  <si>
    <t xml:space="preserve"> SALDO INICIAL</t>
  </si>
  <si>
    <t xml:space="preserve">    CARGOS</t>
  </si>
  <si>
    <t xml:space="preserve">    ABONOS</t>
  </si>
  <si>
    <t xml:space="preserve"> SALDO DEUDOR</t>
  </si>
  <si>
    <t>SALDO ACREEDOR</t>
  </si>
  <si>
    <t>* TOTAL</t>
  </si>
  <si>
    <t>BALANZA DE COMPROBACION</t>
  </si>
  <si>
    <t>5150-000010102992</t>
  </si>
  <si>
    <t>5150-000010102990</t>
  </si>
  <si>
    <t>COMPUTADORA</t>
  </si>
  <si>
    <t>5150-000010102993</t>
  </si>
  <si>
    <t>5150-000010102991</t>
  </si>
  <si>
    <t>5150-000010102994</t>
  </si>
  <si>
    <t>5210-000030100867</t>
  </si>
  <si>
    <t>5210-000030100869</t>
  </si>
  <si>
    <t>5210-000030100866</t>
  </si>
  <si>
    <t>5230-000030100868</t>
  </si>
  <si>
    <t>5230-000030100865</t>
  </si>
  <si>
    <t>6220-P20000000000</t>
  </si>
  <si>
    <t>2DA ETAPA DE LA 3ER UNIDAD ACADEMICA EN EL ITESS</t>
  </si>
  <si>
    <t>Transacciones de la Deuda Pública / Costo Financiero de la Deuda</t>
  </si>
  <si>
    <t>Transferencias, Participaciones y Aportaciones Entre Diferentes Niveles y Ordenes de Gobierno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</si>
  <si>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</si>
  <si>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</si>
  <si>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</si>
  <si>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</si>
  <si>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</si>
  <si>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</si>
  <si>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</si>
  <si>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</si>
  <si>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</si>
  <si>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4. Total de Gasto Contable (4 = 1 - 2 + 3)</t>
  </si>
  <si>
    <t>Superávit/Déficit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</si>
  <si>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</si>
  <si>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</si>
  <si>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</si>
  <si>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</si>
  <si>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</si>
  <si>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</si>
  <si>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</si>
  <si>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</si>
  <si>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</si>
  <si>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5620-000040100447</t>
  </si>
  <si>
    <t>TORNILLO DE BANCO</t>
  </si>
  <si>
    <t>5620-000040100450</t>
  </si>
  <si>
    <t>5620-000040100448</t>
  </si>
  <si>
    <t>5620-000040100449</t>
  </si>
  <si>
    <t>5670-000040100451</t>
  </si>
  <si>
    <t>TROZADORA CORTADORA DE METALES</t>
  </si>
  <si>
    <t>5670-000040100452</t>
  </si>
  <si>
    <t>SUBDIRECTOR DE ADMINISTRACION Y FINANZAS</t>
  </si>
  <si>
    <t>Hacienda Pública / Patrimonio Contribuido Neto de 2020</t>
  </si>
  <si>
    <t>Hacienda Pública / Patrimonio Generado Neto de 2020</t>
  </si>
  <si>
    <t>Exceso o Insuficiencia en la Actualización de la Hacienda Pública / Patrimonio Neto de 2020</t>
  </si>
  <si>
    <t>Cambios en la Hacienda Pública / Patrimonio Contribuido Neto de 2021</t>
  </si>
  <si>
    <t>Variaciones de la Hacienda Pública / Patrimonio Generado Neto de 2021</t>
  </si>
  <si>
    <t>Cambios en el Exceso o Insuficiencia en la Actualización de la Hacienda Pública / Patrimonio Neto de 2021</t>
  </si>
  <si>
    <t>Hacienda Pública / Patrimonio Neto Final de 2021</t>
  </si>
  <si>
    <t>SIN INFORMACION QUE REVELAR EN EL PERIODO</t>
  </si>
  <si>
    <t>EJERCICIO:</t>
  </si>
  <si>
    <t>CONCILIACIÓN ENTRE LOS INGRESOS PRESUPUESTARIOS Y CONTABLES</t>
  </si>
  <si>
    <t>CONCILIACIÓN ENTRE LOS EGRESOS PRESUPUESTARIOS Y LOS GASTOS CONTABLES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</si>
  <si>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</si>
  <si>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</si>
  <si>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</si>
  <si>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</si>
  <si>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</si>
  <si>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</si>
  <si>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</si>
  <si>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0101 DIRECCIÓN GENERAL</t>
  </si>
  <si>
    <t>0201 SUBDIRECCIÓN ACADÉMICA</t>
  </si>
  <si>
    <t>0301 SUBDIRECCIÓN DE PLANEACIÓN Y VINCUL</t>
  </si>
  <si>
    <t>0401 SUBDIRECCIÓN DE FINANZAS Y ADMINIST</t>
  </si>
  <si>
    <t>Dependencia o Unidad Administrativa 5</t>
  </si>
  <si>
    <t>Dependencia o Unidad Administrativa 6</t>
  </si>
  <si>
    <t>Dependencia o Unidad Administrativa 7</t>
  </si>
  <si>
    <t>Gobierno (Federal/Estatal/Municipal) de __________________________
Estado Analítico del Ejercicio del Presupuesto de Egresos
Clasificación Administrativa
Del XXXX al XXXX</t>
  </si>
  <si>
    <t>Órganismos Autónomos</t>
  </si>
  <si>
    <t>Entidades Paraestatales Finanacieras No Monetarias con Participacion Estatal Mayoritaria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</si>
  <si>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</si>
  <si>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</si>
  <si>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</si>
  <si>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</si>
  <si>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</si>
  <si>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</si>
  <si>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</si>
  <si>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</si>
  <si>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</si>
  <si>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</si>
  <si>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</si>
  <si>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</si>
  <si>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</si>
  <si>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</si>
  <si>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</si>
  <si>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G1131</t>
  </si>
  <si>
    <t>PLANEACIÓN Y EVALUACIÓN INSTITUCIONAL DEL ITESS</t>
  </si>
  <si>
    <t>EQUIPO DE COMPUTO Y DE TECNOLOGIAS DE LA INFORMACI</t>
  </si>
  <si>
    <t>P3148</t>
  </si>
  <si>
    <t>ADMINISTRACIÓN E IMPARTICIÓN DE LOS SERVICIOS DE LENGUAS EXTRANJERAS EN EL  ITESS</t>
  </si>
  <si>
    <t>Q0289</t>
  </si>
  <si>
    <t>INFRAESTRUCTURA DEL INSTITUTO TECNOLÓGICO DE SALVA</t>
  </si>
  <si>
    <t>EQUIPOS DE GENERACION ELECTRICA, APARATOS Y ACCESO</t>
  </si>
  <si>
    <t>HERRAMIENTAS Y MAQUINAS-HERRAMIENTA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</si>
  <si>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</si>
  <si>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</si>
  <si>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</si>
  <si>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</si>
  <si>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</si>
  <si>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FAM 2021</t>
  </si>
  <si>
    <t>HEINEKEN 2021</t>
  </si>
  <si>
    <t>RAMIRO CONTRERAS RODRIGUEZ</t>
  </si>
  <si>
    <t>Cuenta Pública 2021</t>
  </si>
  <si>
    <t>AYUDAS SOCIALES A PERSONAS</t>
  </si>
  <si>
    <t>X</t>
  </si>
  <si>
    <t>Social</t>
  </si>
  <si>
    <t>ROGR970729MGTSRB02</t>
  </si>
  <si>
    <t>2521221050</t>
  </si>
  <si>
    <t>U006 SUBSIDIOS ODES-TECNOLÓGICAS</t>
  </si>
  <si>
    <t>ENERO DE 2021</t>
  </si>
  <si>
    <t>FEBRERO DE 2021</t>
  </si>
  <si>
    <t>MARZO DE 2021</t>
  </si>
  <si>
    <t>5110-000010103223</t>
  </si>
  <si>
    <t>5110-000010103208</t>
  </si>
  <si>
    <t>5110-000010103189</t>
  </si>
  <si>
    <t>SILLA VISITA</t>
  </si>
  <si>
    <t>5110-000010103117</t>
  </si>
  <si>
    <t>5110-000010103175</t>
  </si>
  <si>
    <t>5110-000010103084</t>
  </si>
  <si>
    <t>5110-000010103065</t>
  </si>
  <si>
    <t>5110-000010103027</t>
  </si>
  <si>
    <t>5110-000010103167</t>
  </si>
  <si>
    <t>5110-000010103242</t>
  </si>
  <si>
    <t>5110-000010103263</t>
  </si>
  <si>
    <t>5110-000010103124</t>
  </si>
  <si>
    <t>5110-000010103067</t>
  </si>
  <si>
    <t>5110-000010103113</t>
  </si>
  <si>
    <t>5110-000010103256</t>
  </si>
  <si>
    <t>5110-000010103245</t>
  </si>
  <si>
    <t>5110-000010103196</t>
  </si>
  <si>
    <t>5110-000010103077</t>
  </si>
  <si>
    <t>5110-000010103052</t>
  </si>
  <si>
    <t>5110-000010103108</t>
  </si>
  <si>
    <t>5110-000010103164</t>
  </si>
  <si>
    <t>5110-000010103192</t>
  </si>
  <si>
    <t>5110-000010103170</t>
  </si>
  <si>
    <t>5110-000010103107</t>
  </si>
  <si>
    <t>5110-000010103041</t>
  </si>
  <si>
    <t>5110-000010103089</t>
  </si>
  <si>
    <t>5110-000010103247</t>
  </si>
  <si>
    <t>5110-000010103266</t>
  </si>
  <si>
    <t>5110-000010103275</t>
  </si>
  <si>
    <t>5110-000010103220</t>
  </si>
  <si>
    <t>5110-000010103224</t>
  </si>
  <si>
    <t>5110-000010103233</t>
  </si>
  <si>
    <t>5110-000010103026</t>
  </si>
  <si>
    <t>5110-000010103013</t>
  </si>
  <si>
    <t>5110-000010103186</t>
  </si>
  <si>
    <t>5110-000010103154</t>
  </si>
  <si>
    <t>5110-000010103123</t>
  </si>
  <si>
    <t>5110-000010103081</t>
  </si>
  <si>
    <t>5110-000010103066</t>
  </si>
  <si>
    <t>5110-000010103019</t>
  </si>
  <si>
    <t>5110-000010103246</t>
  </si>
  <si>
    <t>5110-000010103160</t>
  </si>
  <si>
    <t>5110-000010103207</t>
  </si>
  <si>
    <t>5110-000010103174</t>
  </si>
  <si>
    <t>5110-000010103078</t>
  </si>
  <si>
    <t>5110-000010103074</t>
  </si>
  <si>
    <t>5110-000010103050</t>
  </si>
  <si>
    <t>5110-000010103012</t>
  </si>
  <si>
    <t>5110-000010103023</t>
  </si>
  <si>
    <t>5110-000010103101</t>
  </si>
  <si>
    <t>5110-000010103125</t>
  </si>
  <si>
    <t>5110-000010103178</t>
  </si>
  <si>
    <t>5110-000010103209</t>
  </si>
  <si>
    <t>5110-000010103270</t>
  </si>
  <si>
    <t>5110-000010103211</t>
  </si>
  <si>
    <t>5110-000010103014</t>
  </si>
  <si>
    <t>5110-000010103169</t>
  </si>
  <si>
    <t>5110-000010103053</t>
  </si>
  <si>
    <t>5110-000010103282</t>
  </si>
  <si>
    <t>MESA ISLA</t>
  </si>
  <si>
    <t>5110-000010103198</t>
  </si>
  <si>
    <t>5110-000010103235</t>
  </si>
  <si>
    <t>5110-000010103202</t>
  </si>
  <si>
    <t>5110-000010103183</t>
  </si>
  <si>
    <t>5110-000010103157</t>
  </si>
  <si>
    <t>5110-000010103105</t>
  </si>
  <si>
    <t>5110-000010103042</t>
  </si>
  <si>
    <t>5110-000010103172</t>
  </si>
  <si>
    <t>5110-000010103082</t>
  </si>
  <si>
    <t>5110-000010103265</t>
  </si>
  <si>
    <t>5110-000010103232</t>
  </si>
  <si>
    <t>5110-000010103162</t>
  </si>
  <si>
    <t>5110-000010103127</t>
  </si>
  <si>
    <t>5110-000010103063</t>
  </si>
  <si>
    <t>5110-000010103024</t>
  </si>
  <si>
    <t>5110-000010103114</t>
  </si>
  <si>
    <t>5110-000010103135</t>
  </si>
  <si>
    <t>5110-000010103149</t>
  </si>
  <si>
    <t>5110-000010103190</t>
  </si>
  <si>
    <t>5110-000010103269</t>
  </si>
  <si>
    <t>5110-000010103121</t>
  </si>
  <si>
    <t>5110-000010103104</t>
  </si>
  <si>
    <t>5110-000010103057</t>
  </si>
  <si>
    <t>5110-000010103020</t>
  </si>
  <si>
    <t>5110-000010103036</t>
  </si>
  <si>
    <t>5110-000010103212</t>
  </si>
  <si>
    <t>5110-000010103070</t>
  </si>
  <si>
    <t>5110-000010103238</t>
  </si>
  <si>
    <t>5110-000010103194</t>
  </si>
  <si>
    <t>5110-000010103244</t>
  </si>
  <si>
    <t>5110-000010103257</t>
  </si>
  <si>
    <t>5110-000010103274</t>
  </si>
  <si>
    <t>5110-000010103141</t>
  </si>
  <si>
    <t>5110-000010103138</t>
  </si>
  <si>
    <t>5110-000010103173</t>
  </si>
  <si>
    <t>5110-000010103205</t>
  </si>
  <si>
    <t>5110-000010103225</t>
  </si>
  <si>
    <t>5110-000010103243</t>
  </si>
  <si>
    <t>5110-000010103252</t>
  </si>
  <si>
    <t>5110-000010103161</t>
  </si>
  <si>
    <t>5110-000010103083</t>
  </si>
  <si>
    <t>5110-000010103043</t>
  </si>
  <si>
    <t>5110-000010103037</t>
  </si>
  <si>
    <t>5110-000010103049</t>
  </si>
  <si>
    <t>5110-000010103064</t>
  </si>
  <si>
    <t>5110-000010103133</t>
  </si>
  <si>
    <t>5110-000010103146</t>
  </si>
  <si>
    <t>5110-000010103195</t>
  </si>
  <si>
    <t>5110-000010103204</t>
  </si>
  <si>
    <t>5110-000010103221</t>
  </si>
  <si>
    <t>5110-000010103260</t>
  </si>
  <si>
    <t>5110-000010103278</t>
  </si>
  <si>
    <t>5110-000010103152</t>
  </si>
  <si>
    <t>5110-000010103096</t>
  </si>
  <si>
    <t>5110-000010103093</t>
  </si>
  <si>
    <t>5110-000010103073</t>
  </si>
  <si>
    <t>5110-000010103039</t>
  </si>
  <si>
    <t>5110-000010103098</t>
  </si>
  <si>
    <t>5110-000010103241</t>
  </si>
  <si>
    <t>5110-000010103218</t>
  </si>
  <si>
    <t>5110-000010103180</t>
  </si>
  <si>
    <t>5110-000010103129</t>
  </si>
  <si>
    <t>5110-000010103255</t>
  </si>
  <si>
    <t>5110-000010103201</t>
  </si>
  <si>
    <t>5110-000010103203</t>
  </si>
  <si>
    <t>5110-000010103177</t>
  </si>
  <si>
    <t>5110-000010103099</t>
  </si>
  <si>
    <t>5110-000010103219</t>
  </si>
  <si>
    <t>5110-000010103251</t>
  </si>
  <si>
    <t>5110-000010103230</t>
  </si>
  <si>
    <t>5110-000010103229</t>
  </si>
  <si>
    <t>5110-000010103193</t>
  </si>
  <si>
    <t>5110-000010103128</t>
  </si>
  <si>
    <t>5110-000010103120</t>
  </si>
  <si>
    <t>5110-000010103076</t>
  </si>
  <si>
    <t>5110-000010103044</t>
  </si>
  <si>
    <t>5110-000010103258</t>
  </si>
  <si>
    <t>5110-000010103087</t>
  </si>
  <si>
    <t>5110-000010103085</t>
  </si>
  <si>
    <t>5110-000010103047</t>
  </si>
  <si>
    <t>5110-000010103054</t>
  </si>
  <si>
    <t>5110-000010103072</t>
  </si>
  <si>
    <t>5110-000010103086</t>
  </si>
  <si>
    <t>5110-000010103227</t>
  </si>
  <si>
    <t>5110-000010103165</t>
  </si>
  <si>
    <t>5110-000010103080</t>
  </si>
  <si>
    <t>5110-000010103075</t>
  </si>
  <si>
    <t>5110-000010103139</t>
  </si>
  <si>
    <t>5110-000010103249</t>
  </si>
  <si>
    <t>5110-000010103277</t>
  </si>
  <si>
    <t>5110-000010103281</t>
  </si>
  <si>
    <t>Estante</t>
  </si>
  <si>
    <t>5110-000010103236</t>
  </si>
  <si>
    <t>5110-000010103155</t>
  </si>
  <si>
    <t>5110-000010103055</t>
  </si>
  <si>
    <t>5110-000010103025</t>
  </si>
  <si>
    <t>5110-000010103035</t>
  </si>
  <si>
    <t>5110-000010103069</t>
  </si>
  <si>
    <t>5110-000010103106</t>
  </si>
  <si>
    <t>5110-000010103210</t>
  </si>
  <si>
    <t>5110-000010103206</t>
  </si>
  <si>
    <t>5110-000010103188</t>
  </si>
  <si>
    <t>5110-000010103111</t>
  </si>
  <si>
    <t>5110-000010103031</t>
  </si>
  <si>
    <t>5110-000010103171</t>
  </si>
  <si>
    <t>5110-000010103150</t>
  </si>
  <si>
    <t>5110-000010103134</t>
  </si>
  <si>
    <t>5110-000010103100</t>
  </si>
  <si>
    <t>5110-000010103276</t>
  </si>
  <si>
    <t>5110-000010103213</t>
  </si>
  <si>
    <t>5110-000010103200</t>
  </si>
  <si>
    <t>5110-000010103237</t>
  </si>
  <si>
    <t>5110-000010103130</t>
  </si>
  <si>
    <t>5110-000010103273</t>
  </si>
  <si>
    <t>5110-000010103231</t>
  </si>
  <si>
    <t>5110-000010103182</t>
  </si>
  <si>
    <t>5110-000010103103</t>
  </si>
  <si>
    <t>5110-000010103033</t>
  </si>
  <si>
    <t>5110-000010103021</t>
  </si>
  <si>
    <t>5110-000010103017</t>
  </si>
  <si>
    <t>5110-000010103016</t>
  </si>
  <si>
    <t>5110-000010103058</t>
  </si>
  <si>
    <t>5110-000010103068</t>
  </si>
  <si>
    <t>5110-000010103092</t>
  </si>
  <si>
    <t>5110-000010103132</t>
  </si>
  <si>
    <t>5110-000010103122</t>
  </si>
  <si>
    <t>5110-000010103030</t>
  </si>
  <si>
    <t>5110-000010103240</t>
  </si>
  <si>
    <t>5110-000010103215</t>
  </si>
  <si>
    <t>5110-000010103143</t>
  </si>
  <si>
    <t>5110-000010103011</t>
  </si>
  <si>
    <t>5110-000010103261</t>
  </si>
  <si>
    <t>5110-000010103248</t>
  </si>
  <si>
    <t>5110-000010103226</t>
  </si>
  <si>
    <t>5110-000010103145</t>
  </si>
  <si>
    <t>5110-000010103136</t>
  </si>
  <si>
    <t>5110-000010103131</t>
  </si>
  <si>
    <t>5110-000010103079</t>
  </si>
  <si>
    <t>5110-000010103051</t>
  </si>
  <si>
    <t>5110-000010103022</t>
  </si>
  <si>
    <t>5110-000010103062</t>
  </si>
  <si>
    <t>5110-000010103112</t>
  </si>
  <si>
    <t>5110-000010103197</t>
  </si>
  <si>
    <t>5110-000010103216</t>
  </si>
  <si>
    <t>5110-000010103090</t>
  </si>
  <si>
    <t>5110-000010103095</t>
  </si>
  <si>
    <t>5110-000010103102</t>
  </si>
  <si>
    <t>5110-000010103280</t>
  </si>
  <si>
    <t>5110-000010103254</t>
  </si>
  <si>
    <t>5110-000010103119</t>
  </si>
  <si>
    <t>5110-000010103116</t>
  </si>
  <si>
    <t>5110-000010103091</t>
  </si>
  <si>
    <t>5110-000010103032</t>
  </si>
  <si>
    <t>5110-000010103140</t>
  </si>
  <si>
    <t>5110-000010103181</t>
  </si>
  <si>
    <t>5110-000010103118</t>
  </si>
  <si>
    <t>5110-000010103045</t>
  </si>
  <si>
    <t>5110-000010103199</t>
  </si>
  <si>
    <t>5110-000010103034</t>
  </si>
  <si>
    <t>5110-000010103109</t>
  </si>
  <si>
    <t>5110-000010103126</t>
  </si>
  <si>
    <t>5110-000010103185</t>
  </si>
  <si>
    <t>5110-000010103056</t>
  </si>
  <si>
    <t>5110-000010103028</t>
  </si>
  <si>
    <t>5110-000010103060</t>
  </si>
  <si>
    <t>5110-000010103148</t>
  </si>
  <si>
    <t>5110-000010103142</t>
  </si>
  <si>
    <t>5110-000010103262</t>
  </si>
  <si>
    <t>5110-000010103259</t>
  </si>
  <si>
    <t>5110-000010103156</t>
  </si>
  <si>
    <t>5110-000010103018</t>
  </si>
  <si>
    <t>5110-000010103029</t>
  </si>
  <si>
    <t>5110-000010103059</t>
  </si>
  <si>
    <t>5110-000010103088</t>
  </si>
  <si>
    <t>5110-000010103137</t>
  </si>
  <si>
    <t>5110-000010103222</t>
  </si>
  <si>
    <t>5110-000010103228</t>
  </si>
  <si>
    <t>5110-000010103159</t>
  </si>
  <si>
    <t>5110-000010103153</t>
  </si>
  <si>
    <t>5110-000010103253</t>
  </si>
  <si>
    <t>5110-000010103250</t>
  </si>
  <si>
    <t>5110-000010103071</t>
  </si>
  <si>
    <t>5110-000010103110</t>
  </si>
  <si>
    <t>5110-000010103272</t>
  </si>
  <si>
    <t>5110-000010103264</t>
  </si>
  <si>
    <t>5110-000010103187</t>
  </si>
  <si>
    <t>5110-000010103163</t>
  </si>
  <si>
    <t>5110-000010103158</t>
  </si>
  <si>
    <t>5110-000010103015</t>
  </si>
  <si>
    <t>5110-000010103217</t>
  </si>
  <si>
    <t>5110-000010103267</t>
  </si>
  <si>
    <t>5110-000010103283</t>
  </si>
  <si>
    <t>5110-000010103094</t>
  </si>
  <si>
    <t>5110-000010103214</t>
  </si>
  <si>
    <t>5110-000010103176</t>
  </si>
  <si>
    <t>5110-000010103166</t>
  </si>
  <si>
    <t>5110-000010103115</t>
  </si>
  <si>
    <t>5110-000010103048</t>
  </si>
  <si>
    <t>5110-000010103271</t>
  </si>
  <si>
    <t>5110-000010103279</t>
  </si>
  <si>
    <t>5110-000010103151</t>
  </si>
  <si>
    <t>5110-000010103144</t>
  </si>
  <si>
    <t>5110-000010103040</t>
  </si>
  <si>
    <t>5110-000010103038</t>
  </si>
  <si>
    <t>5110-000010103046</t>
  </si>
  <si>
    <t>5110-000010103234</t>
  </si>
  <si>
    <t>5110-000010103061</t>
  </si>
  <si>
    <t>5110-000010103179</t>
  </si>
  <si>
    <t>5110-000010103184</t>
  </si>
  <si>
    <t>5110-000010103191</t>
  </si>
  <si>
    <t>5110-000010103168</t>
  </si>
  <si>
    <t>5110-000010103097</t>
  </si>
  <si>
    <t>5110-000010103147</t>
  </si>
  <si>
    <t>5110-000010103268</t>
  </si>
  <si>
    <t>5110-000010103239</t>
  </si>
  <si>
    <t>5150-000010103284</t>
  </si>
  <si>
    <t>5190-000010103002</t>
  </si>
  <si>
    <t>5190-000010103005</t>
  </si>
  <si>
    <t>5190-000010103000</t>
  </si>
  <si>
    <t>5190-000010103001</t>
  </si>
  <si>
    <t>5190-000010103003</t>
  </si>
  <si>
    <t>5190-000010102998</t>
  </si>
  <si>
    <t>5190-000010103004</t>
  </si>
  <si>
    <t>5190-000010102997</t>
  </si>
  <si>
    <t>5190-000010102999</t>
  </si>
  <si>
    <t>5190-000010103006</t>
  </si>
  <si>
    <t>5670-000040100453</t>
  </si>
  <si>
    <t>TALADRO DE BANCO</t>
  </si>
  <si>
    <t>5670-000040100454</t>
  </si>
  <si>
    <t>SOLDADORA MICROALAMBRE</t>
  </si>
  <si>
    <t>5670-000040100455</t>
  </si>
  <si>
    <t xml:space="preserve">  1112101003  BANAMEX 70142939302</t>
  </si>
  <si>
    <t xml:space="preserve">  1112101004  BANAMEX 70104442798 PRODEP 19</t>
  </si>
  <si>
    <t xml:space="preserve">  1112102001  BANCOMER 01222200170</t>
  </si>
  <si>
    <t xml:space="preserve">  1112102002  BANCOMER 01222200170</t>
  </si>
  <si>
    <t xml:space="preserve">  1112102003  BANCOMER 01222200170</t>
  </si>
  <si>
    <t xml:space="preserve">  1112102004  BANCOMER RAMO 33 FAM</t>
  </si>
  <si>
    <t xml:space="preserve">  1112102005  BANCOMER 01996315852</t>
  </si>
  <si>
    <t xml:space="preserve">  1112102012  BANCOMER 109401423 M</t>
  </si>
  <si>
    <t xml:space="preserve">  1112102013  BANCOMER 0104323186 PULGON AMARILLO</t>
  </si>
  <si>
    <t xml:space="preserve">  1112102015  BANCOMER 0113397602 REMANENTE PPIO</t>
  </si>
  <si>
    <t xml:space="preserve">  1112102016  BANCOMER 0113539962</t>
  </si>
  <si>
    <t xml:space="preserve">  1112102017  BANCOMER 0113397602</t>
  </si>
  <si>
    <t xml:space="preserve">  1112106001  BAJIO 2635170001 SICES</t>
  </si>
  <si>
    <t xml:space="preserve">  1122602001  CUENTAS POR COBRAR A</t>
  </si>
  <si>
    <t xml:space="preserve">  1125102001  FONDO FIJO</t>
  </si>
  <si>
    <t xml:space="preserve">  1131001001  ANTICIPO A PROVEEDORES</t>
  </si>
  <si>
    <t xml:space="preserve">  1191001001  DEPOSITOS EN GARANTIA SERV.</t>
  </si>
  <si>
    <t xml:space="preserve">  1236262200  EDIFICACION NO HABITACIONAL</t>
  </si>
  <si>
    <t xml:space="preserve">  1241151100  MUEBLES DE OFICINA Y ESTANTERÍA 2011</t>
  </si>
  <si>
    <t xml:space="preserve">  1241151101  MUEBLES DE OFICINA Y ESTANTERÍA 2010</t>
  </si>
  <si>
    <t xml:space="preserve">  1241251200  MUEBLES, EXCEPTO DE</t>
  </si>
  <si>
    <t xml:space="preserve">  1241351500  EQ DE CÓMP Y DE TECN</t>
  </si>
  <si>
    <t xml:space="preserve">  1241351501  EQ DE CÓMP Y DE TECN</t>
  </si>
  <si>
    <t xml:space="preserve">  1241951900  OTROS MOBILIARIOS Y</t>
  </si>
  <si>
    <t xml:space="preserve">  1241951901  OTROS MOBILIARIOS Y</t>
  </si>
  <si>
    <t xml:space="preserve">  1242152100  EQUIPO Y APARATOS AUDIOVISUALES 2011</t>
  </si>
  <si>
    <t xml:space="preserve">  1242352300  CÁMARAS FOTOGRÁFICAS Y DE VIDEO 2011</t>
  </si>
  <si>
    <t xml:space="preserve">  1242952900  OTRO MOB. Y EQUIPO E</t>
  </si>
  <si>
    <t xml:space="preserve">  1242952901  OTRO MOB. Y EQUIPO E</t>
  </si>
  <si>
    <t xml:space="preserve">  1243153100  EQUIPO MÉDICO Y DE LABORATORIO 2011</t>
  </si>
  <si>
    <t xml:space="preserve">  1243153101  EQUIPO MÉDICO Y DE LABORATORIO 2010</t>
  </si>
  <si>
    <t xml:space="preserve">  1243253200  INSTRUMENTAL MÉDICO</t>
  </si>
  <si>
    <t xml:space="preserve">  1244154100  VEHÍCULOS Y EQUIPO TERRESTRE 2011</t>
  </si>
  <si>
    <t xml:space="preserve">  1244154101  AUTOMÓVILES Y CAMIONES 2010</t>
  </si>
  <si>
    <t xml:space="preserve">  1246156100  MAQUINARIA Y EQUIPO</t>
  </si>
  <si>
    <t xml:space="preserve">  1246256200  MAQUINARIA Y EQUIPO INDUSTRIAL 2011</t>
  </si>
  <si>
    <t xml:space="preserve">  1246256201  MAQUINARIA Y EQUIPO INDUSTRIAL 2010</t>
  </si>
  <si>
    <t xml:space="preserve">  1246556500  EQUIPO DE COMUNICACI</t>
  </si>
  <si>
    <t xml:space="preserve">  1246556501  EQUIPO DE COMUNICACI</t>
  </si>
  <si>
    <t xml:space="preserve">  1246656600  EQ DE GENER. ELÉCTRI</t>
  </si>
  <si>
    <t xml:space="preserve">  1246656601  EQ DE GENER. ELÉCTRI</t>
  </si>
  <si>
    <t xml:space="preserve">  1246756700  HERRAMIENTAS Y MÁQUI</t>
  </si>
  <si>
    <t xml:space="preserve">  1246956900  OTROS EQUIPOS 2011</t>
  </si>
  <si>
    <t xml:space="preserve">  1247151300  BIENES ARTÍSTICOS,</t>
  </si>
  <si>
    <t xml:space="preserve">  1252259300  MARCAS</t>
  </si>
  <si>
    <t xml:space="preserve">  1263151101  DEP. ACUM. MUEBLES D</t>
  </si>
  <si>
    <t xml:space="preserve">  1263151201  "DEP. ACUM. MUEBLES,</t>
  </si>
  <si>
    <t xml:space="preserve">  1263151501  DEP. ACUM. EPO. DE C</t>
  </si>
  <si>
    <t xml:space="preserve">  1263151901  DEP. ACUM. OTROS MOB</t>
  </si>
  <si>
    <t xml:space="preserve">  1263252101  DEP. ACUM. EQUIPOS Y</t>
  </si>
  <si>
    <t xml:space="preserve">  1263252301  DEP. ACUM. CAMARAS F</t>
  </si>
  <si>
    <t xml:space="preserve">  1263252901  DEP. ACUM. OTRO MOBI</t>
  </si>
  <si>
    <t xml:space="preserve">  1263353101  DEP. ACUM. EQUIPO MÉ</t>
  </si>
  <si>
    <t xml:space="preserve">  1263353201  DEP. ACUM. INSTRUMEN</t>
  </si>
  <si>
    <t xml:space="preserve">  1263454101  DEP. ACUM. AUTOMÓVIL</t>
  </si>
  <si>
    <t xml:space="preserve">  1263656101  DEP. ACUM. MAQ. Y EP</t>
  </si>
  <si>
    <t xml:space="preserve">  1263656201  DEP. ACUM. MAQ. Y EP</t>
  </si>
  <si>
    <t xml:space="preserve">  1263656501  DEP. ACUM. EPO DE CO</t>
  </si>
  <si>
    <t xml:space="preserve">  1263656601  DEP. ACUM. EPOS DE G</t>
  </si>
  <si>
    <t xml:space="preserve">  1263656701  DEP. ACUM. HERRAMIEN</t>
  </si>
  <si>
    <t xml:space="preserve">  1263656901  DEP. ACUM. OTROS EQUIPOS 2010</t>
  </si>
  <si>
    <t xml:space="preserve">  1265959301  AMORTIZACION MARCAS</t>
  </si>
  <si>
    <t xml:space="preserve">  2111101001  SUELDOS POR PAGAR</t>
  </si>
  <si>
    <t xml:space="preserve">  2111102001  SUELDOS DEVENGADOS E</t>
  </si>
  <si>
    <t xml:space="preserve">  2112101001  PROVEEDORES DE BIENES Y SERVICIOS</t>
  </si>
  <si>
    <t xml:space="preserve">  2112102001  PROVEEDORES DEL EJERCICIO ANTERIOR</t>
  </si>
  <si>
    <t xml:space="preserve">  2117101003  ISR POR SUELDOS Y SALARIOS</t>
  </si>
  <si>
    <t xml:space="preserve">  2117101004  ISR ASIMILADOS</t>
  </si>
  <si>
    <t xml:space="preserve">  2117202004  APORTACIÓN TRABAJADOR IMSS</t>
  </si>
  <si>
    <t xml:space="preserve">  2117502102  IMPUESTO SOBRE NOMINAS</t>
  </si>
  <si>
    <t xml:space="preserve">  2117903000  PENSIÓN ALIMENTICIA</t>
  </si>
  <si>
    <t xml:space="preserve">  2117910001  VIVIENDA</t>
  </si>
  <si>
    <t xml:space="preserve">  2117918000  RETENCIONES DE OBRA PÚBLICA</t>
  </si>
  <si>
    <t xml:space="preserve">  2117918005  CNEC RET 5 AL MILLAR</t>
  </si>
  <si>
    <t xml:space="preserve">  2117918006  ICIC 2 AL MILLAR</t>
  </si>
  <si>
    <t xml:space="preserve">  2119905001  ACREEDORES DIVERSOS</t>
  </si>
  <si>
    <t xml:space="preserve">  2191002001  ING PEND DE C ODES</t>
  </si>
  <si>
    <t xml:space="preserve">  2199002099  DIFERENCIAS IRRELEVA</t>
  </si>
  <si>
    <t xml:space="preserve">  3110000001  APORTACIONES</t>
  </si>
  <si>
    <t xml:space="preserve">  3110000002  BAJA DE ACTIVO FIJO</t>
  </si>
  <si>
    <t xml:space="preserve">  3111912500  MUNICIPAL BIENES MUEBLES E INMUEBLES</t>
  </si>
  <si>
    <t xml:space="preserve">  3113825205  FAFEF OBRA PUBLICA E</t>
  </si>
  <si>
    <t xml:space="preserve">  3113835000  CONVENIO BIENES MUEB</t>
  </si>
  <si>
    <t xml:space="preserve">  3113836000  CONVENIO OBRA FEDERA</t>
  </si>
  <si>
    <t xml:space="preserve">  3113915000  BIENES MUEBLES E INM</t>
  </si>
  <si>
    <t xml:space="preserve">  3113916000  OBRA PUBLICA EJERC ANTE</t>
  </si>
  <si>
    <t xml:space="preserve">  3114916000  OBRA PUBLICA APLIC APORT EJERC ANTE</t>
  </si>
  <si>
    <t xml:space="preserve">  3115101002  REASIGNACIÓN B MUEBL</t>
  </si>
  <si>
    <t xml:space="preserve">  3115101004  REPOSICIÓN B MUEBLES (ASEGURADORA)</t>
  </si>
  <si>
    <t xml:space="preserve">  3210000001  RESULTADO DEL EJERCICIO</t>
  </si>
  <si>
    <t xml:space="preserve">  3220000016  RESULTADO EJERCICIO 2008</t>
  </si>
  <si>
    <t xml:space="preserve">  3220000018  RESULTADO EJERCICIO 2010</t>
  </si>
  <si>
    <t xml:space="preserve">  3220000019  RESULTADO EJERCICIO 2011</t>
  </si>
  <si>
    <t xml:space="preserve">  3220000020  RESULTADO EJERCICIO 2012</t>
  </si>
  <si>
    <t xml:space="preserve">  3220000021  RESULTADO EJERCICIO 2013</t>
  </si>
  <si>
    <t xml:space="preserve">  3220000022  RESULTADO DEL EJERCICIO 2014</t>
  </si>
  <si>
    <t xml:space="preserve">  3220000023  RESULTADO DEL EJERCICIO 2015</t>
  </si>
  <si>
    <t xml:space="preserve">  3220000024  RESULTADO DEL EJERCICIO 2016</t>
  </si>
  <si>
    <t xml:space="preserve">  3220000025  RESULTADO DEL EJERCICIO 2017</t>
  </si>
  <si>
    <t xml:space="preserve">  3220000026  RESULTADO DEL EJERCICIO 2018</t>
  </si>
  <si>
    <t xml:space="preserve">  3220000027  RESULTADO DEL EJERCICIO 2019</t>
  </si>
  <si>
    <t xml:space="preserve">  3220000028  RESULTADO DEL EJERCICIO 2020</t>
  </si>
  <si>
    <t xml:space="preserve">  3220001000  CAPITALIZACIÓN RECURSOS PROPIOS</t>
  </si>
  <si>
    <t xml:space="preserve">  3220001001  CAPITALIZACIÓN REMANENTES</t>
  </si>
  <si>
    <t xml:space="preserve">  3220020001  FONDO DE CONTINGENCIAS</t>
  </si>
  <si>
    <t xml:space="preserve">  3220100100  APLICACIÓN DE REMANENTE PROPIO</t>
  </si>
  <si>
    <t xml:space="preserve">  3220100103  APLICACIÓN DE REMANENTE MUNICIPAL</t>
  </si>
  <si>
    <t xml:space="preserve">  3220690201  APLICACIÓN DE REMANENTE PROPIO</t>
  </si>
  <si>
    <t xml:space="preserve">  3220690202  APLICACIÓN DE REMANENTE FEDERAL</t>
  </si>
  <si>
    <t xml:space="preserve">  3220690203  APLICACIÓN DE REMANE</t>
  </si>
  <si>
    <t xml:space="preserve">  3220690204  APLICACIÓN DE REMANENTE MUNICIPAL</t>
  </si>
  <si>
    <t xml:space="preserve">  3220690211  APLICACIÓN DE REMANENTE PROPIO</t>
  </si>
  <si>
    <t xml:space="preserve">  3220690212  APLICACIÓN DE REMANENTE FEDERAL</t>
  </si>
  <si>
    <t xml:space="preserve">  3220690213  APLICACIÓN DE REMANE</t>
  </si>
  <si>
    <t xml:space="preserve">  3220690214  APLICACIÓN DE REMANENTE MUNICIPAL</t>
  </si>
  <si>
    <t xml:space="preserve">  3220790201  APLICACIÓN DE REMANENTE PROPIO</t>
  </si>
  <si>
    <t xml:space="preserve">  3220790202  APLICACIÓN DE REMANENTE FEDERAL</t>
  </si>
  <si>
    <t xml:space="preserve">  3220790203  APLICACIÓN DE REMANE</t>
  </si>
  <si>
    <t xml:space="preserve">  3220790204  APLICACIÓN DE REMANENTE MUNICIPAL</t>
  </si>
  <si>
    <t xml:space="preserve">  3221792001  REMANENTE CIERRE RECURSOS PROPIOS</t>
  </si>
  <si>
    <t xml:space="preserve">  3221792002   REMANENTE REFRENDO RECURSOS PROPIOS</t>
  </si>
  <si>
    <t xml:space="preserve">  3221792003  REM DISPONIBLE RECUR</t>
  </si>
  <si>
    <t xml:space="preserve">  3221793001  REM CIERRE EST LIBRE</t>
  </si>
  <si>
    <t xml:space="preserve">  3221793003  REM REINTEGRO EST LI</t>
  </si>
  <si>
    <t xml:space="preserve">  3221794001  REMANENTE CIERRE ESTATAL ETIQUETADO</t>
  </si>
  <si>
    <t xml:space="preserve">  3221794003  REM REINTEGRO ESTATA</t>
  </si>
  <si>
    <t xml:space="preserve">  3221797001  REM CIERRE REC INTERINSTITUCIONAL</t>
  </si>
  <si>
    <t xml:space="preserve">  3221797002  REM REFRENDO REC INT</t>
  </si>
  <si>
    <t xml:space="preserve">  3221797003  REM REINTEGRO REC INTERINSTITUCIONAL</t>
  </si>
  <si>
    <t xml:space="preserve">  3221798001  REM CIERRE CONVENIOS</t>
  </si>
  <si>
    <t xml:space="preserve">  3221798003  REM REINTEGRO CONVEN</t>
  </si>
  <si>
    <t xml:space="preserve">  3221799001  REMANENTE CIERRE MUNICIPAL</t>
  </si>
  <si>
    <t xml:space="preserve">  3221799002  REMANENTE REFRENDO MUNICIPAL</t>
  </si>
  <si>
    <t xml:space="preserve">  3252000001  AJUSTES Y CORRECCIONES</t>
  </si>
  <si>
    <t xml:space="preserve">  4173730501  GESTORIA DE TITULACION</t>
  </si>
  <si>
    <t xml:space="preserve">  4173732301  INSCR INI  LIC SEM</t>
  </si>
  <si>
    <t xml:space="preserve">  4173732311  CONSTANCIAS ESTUDIOS</t>
  </si>
  <si>
    <t xml:space="preserve">  4173732312  CERTIFICADO PAR TOT</t>
  </si>
  <si>
    <t xml:space="preserve">  4221911100  ESTATAL SERVICIOS PERSONALES</t>
  </si>
  <si>
    <t xml:space="preserve">  4221911200  ESTATAL MATERIALES Y SUMINISTROS</t>
  </si>
  <si>
    <t xml:space="preserve">  4221911300  ESTATAL SERVICIOS GENERALES</t>
  </si>
  <si>
    <t xml:space="preserve">  4399000008  Diferencia por Redondeo</t>
  </si>
  <si>
    <t xml:space="preserve">  4399790521  MULTAS E INFRACCIONES</t>
  </si>
  <si>
    <t xml:space="preserve">  5111113000  SUELDOS BASE AL PERSONAL PERMANENTE</t>
  </si>
  <si>
    <t xml:space="preserve">  5113134000  COMPENSACIONES</t>
  </si>
  <si>
    <t xml:space="preserve">  5114141000  APORTACIONES DE SEGURIDAD SOCIAL</t>
  </si>
  <si>
    <t xml:space="preserve">  5115154000  PRESTACIONES CONTRACTUALES</t>
  </si>
  <si>
    <t xml:space="preserve">  5116171000  ESTÍMULOS</t>
  </si>
  <si>
    <t xml:space="preserve">  5126261000  COMBUSTIBLES, LUBRICANTES Y ADITIVOS</t>
  </si>
  <si>
    <t xml:space="preserve">  5131311000  SERVICIO DE ENERGÍA ELÉCTRICA</t>
  </si>
  <si>
    <t xml:space="preserve">  5131313000  SERVICIO DE AGUA POTABLE</t>
  </si>
  <si>
    <t xml:space="preserve">  5131314000  TELEFONÍA TRADICIONAL</t>
  </si>
  <si>
    <t xml:space="preserve">  5134349000  SERVS. FINANCIEROS,</t>
  </si>
  <si>
    <t xml:space="preserve">  5139398000  IMPUESTO DE NOMINA</t>
  </si>
  <si>
    <t xml:space="preserve">  5599000006  Diferencia por Redondeo</t>
  </si>
  <si>
    <t xml:space="preserve">  8110000001  LEY DE INGRESOS ESTIMADA</t>
  </si>
  <si>
    <t xml:space="preserve">  8120000001  LEY DE INGRESOS POR EJECUTAR</t>
  </si>
  <si>
    <t xml:space="preserve">  8130000001  MOD LEY INGRESO ESTIMADO</t>
  </si>
  <si>
    <t xml:space="preserve">  8140000001  LEY DE INGRESOS DEVENGADA</t>
  </si>
  <si>
    <t xml:space="preserve">  8150000001  LEY DE INGRESOS RECAUDADA</t>
  </si>
  <si>
    <t xml:space="preserve">  8210000001  PTTO EGRESOS APROBADO</t>
  </si>
  <si>
    <t xml:space="preserve">  8220000001  PTTO EGRESOS POR EJERCER</t>
  </si>
  <si>
    <t xml:space="preserve">  8230000001  MOD PTTO EGRESO APROBADO</t>
  </si>
  <si>
    <t xml:space="preserve">  8240000001  PTTO EGRESOS COMPROMETIDO</t>
  </si>
  <si>
    <t xml:space="preserve">  8250000001  PTTO EGRESOS DEVENGADO</t>
  </si>
  <si>
    <t xml:space="preserve">  8260000001  PTTO EGRESOS EJERCIDO</t>
  </si>
  <si>
    <t xml:space="preserve">  8270000001  PTTO EGRESOS PAGADO</t>
  </si>
  <si>
    <t xml:space="preserve">  1123101002  GASTOS A RESERVA DE COMPROBAR</t>
  </si>
  <si>
    <t xml:space="preserve">  1123102001  FUNCIONARIOS Y EMPLEADOS</t>
  </si>
  <si>
    <t xml:space="preserve">  2117917000  OTROS</t>
  </si>
  <si>
    <t xml:space="preserve">  4173730402  EXAMEN DE ADMISIÓN</t>
  </si>
  <si>
    <t xml:space="preserve">  4173732313  EXPEDICIÓN DE TÍTULOS IT´S</t>
  </si>
  <si>
    <t xml:space="preserve">  4213831000  SERVICIOS PERSONALES</t>
  </si>
  <si>
    <t xml:space="preserve">  4213832000  MATERIALES Y SUMINISTROS</t>
  </si>
  <si>
    <t xml:space="preserve">  4213833000  SERVICIOS GENERALES</t>
  </si>
  <si>
    <t xml:space="preserve">  5114142000  APORTACIONES A FONDOS DE VIVIENDA</t>
  </si>
  <si>
    <t xml:space="preserve">  5114143000  APORTACIONES AL SIST</t>
  </si>
  <si>
    <t xml:space="preserve">  5122221000  ALIMENTACIÓN DE PERSONAS</t>
  </si>
  <si>
    <t xml:space="preserve">  5131318000  SERVICIOS POSTALES Y TELEGRAFICOS</t>
  </si>
  <si>
    <t xml:space="preserve">  5133338000  SERVICIOS DE VIGILANCIA</t>
  </si>
  <si>
    <t xml:space="preserve">  5135358000  SERVICIOS DE LIMPIEZ</t>
  </si>
  <si>
    <t xml:space="preserve">  5138385000  GASTOS  DE REPRESENTACION</t>
  </si>
  <si>
    <t xml:space="preserve">  5139392000  OTROS IMPUESTOS Y DERECHOS</t>
  </si>
  <si>
    <t xml:space="preserve">  1112102019  BANCOMER 0116492665 FAM 2021</t>
  </si>
  <si>
    <t xml:space="preserve">  3111825205  FAM EDU SUPERIOR BIE</t>
  </si>
  <si>
    <t xml:space="preserve">  4173730910  APOYO ECONÓMICO PARA</t>
  </si>
  <si>
    <t xml:space="preserve">  4212825211  INTERESES FAM EDUC S</t>
  </si>
  <si>
    <t xml:space="preserve">  4212825212  INTERESES FAM EDUC S</t>
  </si>
  <si>
    <t xml:space="preserve">  4399790105  INTERESES DE RECURSO PROPIO</t>
  </si>
  <si>
    <t xml:space="preserve">  5112121000  HONORARIOS ASIMILABLES A SALARIOS</t>
  </si>
  <si>
    <t xml:space="preserve">  5113132000  PRIMAS DE VACAS., D</t>
  </si>
  <si>
    <t xml:space="preserve">  5121211000  MATERIALES Y ÚTILES DE OFICINA</t>
  </si>
  <si>
    <t xml:space="preserve">  5133339000  SERVICIOS PROFESIONA</t>
  </si>
  <si>
    <t xml:space="preserve">  5137375000  VIATICOS EN EL PAIS</t>
  </si>
  <si>
    <t xml:space="preserve">  5138382000  GASTOS DE ORDEN SOCIAL Y CULTURAL</t>
  </si>
  <si>
    <t xml:space="preserve">  5242442000  BECAS Y OT. AYUDAS P</t>
  </si>
  <si>
    <t xml:space="preserve">  8130000002  MOD LEY INGRESO ESTIMADO DEV</t>
  </si>
  <si>
    <t xml:space="preserve">  8230000002  MOD PTTO EGRESO APROBADO DEVOLUCION</t>
  </si>
  <si>
    <t>sin informacion que revelar en el periodo</t>
  </si>
  <si>
    <t>Caracteristica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</si>
  <si>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</si>
  <si>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</si>
  <si>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</si>
  <si>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</si>
  <si>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</si>
  <si>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</si>
  <si>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</si>
  <si>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</si>
  <si>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</si>
  <si>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00</t>
  </si>
  <si>
    <t>S</t>
  </si>
  <si>
    <t>U</t>
  </si>
  <si>
    <t>E</t>
  </si>
  <si>
    <t>P</t>
  </si>
  <si>
    <t>F</t>
  </si>
  <si>
    <t>G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</si>
  <si>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</si>
  <si>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</si>
  <si>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</si>
  <si>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</si>
  <si>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</si>
  <si>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</si>
  <si>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</si>
  <si>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</si>
  <si>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</si>
  <si>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</si>
  <si>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</si>
  <si>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</si>
  <si>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</si>
  <si>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</si>
  <si>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</si>
  <si>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EQUIPO Y APARATOS AUDIOVISUALES</t>
  </si>
  <si>
    <t>EQUIPO DE COMUNICACION Y TELECOMUNICACION</t>
  </si>
  <si>
    <t>Etiquetado</t>
  </si>
  <si>
    <t>AYUDA A</t>
  </si>
  <si>
    <t>SUBSIDIO</t>
  </si>
  <si>
    <t>SECTOR
(económico o social)</t>
  </si>
  <si>
    <t>BENEFICIARIO</t>
  </si>
  <si>
    <t>MONTO
PAGADO</t>
  </si>
  <si>
    <t>COMPUTADORA PORTATIL THINKPAD L13</t>
  </si>
  <si>
    <t xml:space="preserve">  2119904022  CXP FEDERACION POR REMANENTE CAPITAL</t>
  </si>
  <si>
    <t xml:space="preserve">  5131317000  SERV. ACCESO A INTER</t>
  </si>
  <si>
    <t xml:space="preserve">  5137379000  OTROS SERVICIOS DE T</t>
  </si>
  <si>
    <t>ABRIL DE 2021</t>
  </si>
  <si>
    <t>MAYO DE 2021</t>
  </si>
  <si>
    <t xml:space="preserve">  5129294000  REFACCIONES Y ACCESO</t>
  </si>
  <si>
    <t xml:space="preserve">  5133336000  SERVS. CONSULT. ADM.</t>
  </si>
  <si>
    <t xml:space="preserve">  5241441000  AYUDAS SOCIALES A PERSONAS</t>
  </si>
  <si>
    <t>JUNIO DE 2021</t>
  </si>
  <si>
    <t xml:space="preserve">  2112199099  EM/RF</t>
  </si>
  <si>
    <t xml:space="preserve">  5115155000  APOYOS A LA CAPACITA</t>
  </si>
  <si>
    <t xml:space="preserve">  5121214000  MAT.,UTILES Y EQUIPO</t>
  </si>
  <si>
    <t xml:space="preserve">  5121215000  MATERIAL IMPRESO E I</t>
  </si>
  <si>
    <t xml:space="preserve">  5124249000  OTROS MATERIALES Y A</t>
  </si>
  <si>
    <t xml:space="preserve">  5132327000  ARRENDAMIENTO DE ACTIVOS INTANGIBLES</t>
  </si>
  <si>
    <t xml:space="preserve">  5134345000  SEGUROS DE BIENES PATRIMONIALES</t>
  </si>
  <si>
    <t xml:space="preserve">  5135355000  REPARACION Y MANTENI</t>
  </si>
  <si>
    <t xml:space="preserve">  5139396000  OTROS GASTOS POR RESPONSABILIDADES</t>
  </si>
  <si>
    <t>Del 1 de Enero al 30 de Septiembre del 2021</t>
  </si>
  <si>
    <t>Del 1 de Enero al 30 de Septiembre de 2021</t>
  </si>
  <si>
    <t>INSTITUTO TECNOLOGICO SUPERIOR DE SALVATIERRA
Estado de Actividades
Del 1 de Enero al 30 de Septiembre de 2021</t>
  </si>
  <si>
    <t>INSTITUTO TECNOLOGICO SUPERIOR DE SALVATIERRA
Estado de Situación Financiera
Al 30 de Septiembre de 2021</t>
  </si>
  <si>
    <t>INSTITUTO TECNOLOGICO SUPERIOR DE SALVATIERRA
Estado de Cambios en la Situación Financiera
Del 1 de Enero al 30 de Septiembre de 2021</t>
  </si>
  <si>
    <t>INSTITUTO TECNOLOGICO SUPERIOR DE SALVATIERRA
Estado Analítico del Activo
Del 1 de Enero al 30 de Septiembre de 2021</t>
  </si>
  <si>
    <t>INSTITUTO TECNOLOGICO SUPERIOR DE SALVATIERRA
Estado Analítico de la Deuda y Otros Pasivos
Del 1 de Enero al 30 de Septiembre de 2021</t>
  </si>
  <si>
    <t>INSTITUTO TECNOLOGICO SUPERIOR DE SALVATIERRA
Estado de Variación en la Hacienda Pública
Del 1 de Enero 30 de Septiembre de 2021</t>
  </si>
  <si>
    <t>INSTITUTO TECNOLOGICO SUPERIOR DE SALVATIERRA
Estado de Flujos de Efectivo
Del 1 de Enero al 30 de Septiembre de 2021</t>
  </si>
  <si>
    <t>INSTITUTO TECNOLOGICO SUPERIOR DE SALVATIERRA
Informes sobre Pasivos Contingentes
Al 30 de Septirmbre de 2021</t>
  </si>
  <si>
    <t>Correspondiente del 1 de Enero al 30 de Septiembre de 2021</t>
  </si>
  <si>
    <t>INSTITUTO TECNOLOGICO SUPERIOR DE SALVATIERRA
Estado Analítico de Ingresos
Del 1 de Enero al 30 de Septiembre de 2021</t>
  </si>
  <si>
    <t>INSTITUTO TECNOLOGICO SUPERIOR DE SALVATIERRA
Estado Analítico del Ejercicio del Presupuesto de Egresos
Clasificación por Objeto del Gasto (Capítulo y Concepto)
Del 1 de Enero al 30 de Septiembre de 2021</t>
  </si>
  <si>
    <t>INSTITUTO TECNOLOGICO SUPERIOR DE SALVATIERRA
Estado Analítico del Ejercicio del Presupuesto de Egresos
Clasificación Administrativa
Del 1 de Enero al 30 de Septiembre de 2021</t>
  </si>
  <si>
    <t>INSTITUTO TECNOLOGICO SUPERIOR DE SALVATIERRA
Estado Analítico del Ejercicio del Presupuesto de Egresos
Clasificación Administrativa (Sector Paraestatal)
Del 1 de Enero al 30 de Septiembre de 2021</t>
  </si>
  <si>
    <t>INSTITUTO TECNOLOGICO SUPERIOR DE SALVATIERRA
Estado Analítico del Ejercicio del Presupuesto de Egresos
Clasificación Económica (por Tipo de Gasto)
Del 1 de Enero al 30 de Septiembre de 2021</t>
  </si>
  <si>
    <t>INSTITUTO TECNOLOGICO SUPERIOR DE SALVATIERRA
Estado Analítico del Ejercicio del Presupuesto de Egresos
Clasificación Funcional (Finalidad y Función)
Del 1 de Enero al 30 de Septiembre de 2021</t>
  </si>
  <si>
    <t>INSTITUTO TECNOLOGICO SUPERIOR DE SALVATIERRA
Endeudamiento Neto
Del 1 de Enero al 30 de Septiembre de 2021</t>
  </si>
  <si>
    <t>INSTITUTO TECNOLOGICO SUPERIOR DE SALVATIERRA
Intereses de la Deuda
Del 1 de Enero al 30 de Septiembre de 2021</t>
  </si>
  <si>
    <t>INSTITUTO TECNOLOGICO SUPERIOR DE SALVATIERRA
Gasto por Categoría Programática
Del 1 de Enero al 30 de Septiembre de 2021</t>
  </si>
  <si>
    <t>INSTITUTO TECNOLOGICO SUPERIOR DE SALVATIERRA
Programas y Proyectos de Inversión
Del 1 de Enero al 30 de Septiembre de 2021</t>
  </si>
  <si>
    <t>INSTITUTO TECNOLOGICO SUPERIOR DE SALVATIERRA
Flujo de Fondos
Del 1 de Enero al 30 de Septiembre de 2021</t>
  </si>
  <si>
    <t>INSTITUTO TECNOLOGICO SUPERIOR DE SALVATIERRA
INDICADORES DE POSTURA FISCAL
Del 1 de Enero al 30 de Septiembre de 2021</t>
  </si>
  <si>
    <t>INSTITUTO TECNOLOGICO SUPERIOR DE SALVATIERRA
MONTOS PAGADOS POR AYUDAS Y SUBSIDIOS
JULIO A SEPTIEMBRE  DEL 2021</t>
  </si>
  <si>
    <t>ROSILLO GUERRERO REBECA</t>
  </si>
  <si>
    <t>C0201</t>
  </si>
  <si>
    <t>P0729</t>
  </si>
  <si>
    <t>ARROYO ORTEGA EUGENIA</t>
  </si>
  <si>
    <t>AOOE961123MGTRRG03</t>
  </si>
  <si>
    <t>CISNEROS ROSAS LIZBETH DEL CARMEN</t>
  </si>
  <si>
    <t>CIRL980724MGTSSZ05</t>
  </si>
  <si>
    <t>INSTITUTO TECNOLOGICO SUPERIOR DE SALVATIERRA
Formato del Ejercicio y Destino de Gasto Federalizado y Reintegros
30 de Septiembre de 2021</t>
  </si>
  <si>
    <t>2521154040</t>
  </si>
  <si>
    <t>I008 FAM INFRA SUPERIOR 21 VIRTUAL</t>
  </si>
  <si>
    <t>INSTITUTO TECNOLOGICO SUPERIOR DE SALVATIERRA
Relación de Bienes Muebles que componen el Patrimonio
30 de Septiembre de 2021</t>
  </si>
  <si>
    <t>INSTITUTO TECNOLOGICO SUPERIOR DE SALVATIERRA
Relación de Bienes Inmuebles que componen el Patrimonio
30 de Septiembre de 2021</t>
  </si>
  <si>
    <t xml:space="preserve">  2119904002  CXP A GEG</t>
  </si>
  <si>
    <t xml:space="preserve">  4212825203  FAM EDUC SUPERIOR SE</t>
  </si>
  <si>
    <t xml:space="preserve">  5135351000  CONSERV. Y MANTENIMI</t>
  </si>
  <si>
    <t xml:space="preserve">  5136361200  DIFUSION POR MEDIOS ALTERNATIVOS</t>
  </si>
  <si>
    <t>JULIO DE 2021</t>
  </si>
  <si>
    <t xml:space="preserve">  5121216000  MATERIAL DE LIMPIEZA</t>
  </si>
  <si>
    <t xml:space="preserve">  5125251000  SUSTANCIAS QUÍMICAS</t>
  </si>
  <si>
    <t xml:space="preserve">  5125255000  MAT., ACCESORIOS Y</t>
  </si>
  <si>
    <t xml:space="preserve">  5135359000  SERVICIOS DE JARDINERÍA Y FUMIGACIÓN</t>
  </si>
  <si>
    <t>AGOSTO DE 2021</t>
  </si>
  <si>
    <t xml:space="preserve">  1112102020  BANCOMER 0116957153</t>
  </si>
  <si>
    <t xml:space="preserve">  5129298000  REF. Y ACCESORIOS ME</t>
  </si>
  <si>
    <t>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</si>
</sst>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  <numFmt numFmtId="166" formatCode="0_ ;\-0\ "/>
    <numFmt numFmtId="167" formatCode="_-&quot;$&quot;* #,##0_-;\-&quot;$&quot;* #,##0_-;_-&quot;$&quot;* &quot;-&quot;??_-;_-@_-"/>
    <numFmt numFmtId="168" formatCode="#,##0.00_ ;[Red]\-#,##0.00\ "/>
    <numFmt numFmtId="169" formatCode="_(* #,##0.00_);_(* \(#,##0.00\);_(* &quot;-&quot;??_);_(@_)"/>
  </numFmts>
  <fonts count="4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theme="1"/>
      <name val="Times New Roman"/>
      <family val="2"/>
    </font>
    <font>
      <b/>
      <vertAlign val="superscript"/>
      <sz val="8"/>
      <name val="Arial"/>
      <family val="2"/>
    </font>
    <font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u/>
      <sz val="9"/>
      <color theme="1"/>
      <name val="Arial"/>
      <family val="2"/>
    </font>
    <font>
      <sz val="7"/>
      <color theme="1"/>
      <name val="Arial"/>
      <family val="2"/>
    </font>
    <font>
      <b/>
      <u/>
      <sz val="8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7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sz val="9.5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2">
    <xf numFmtId="0" fontId="0" fillId="0" borderId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" fontId="23" fillId="5" borderId="16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4" fillId="0" borderId="0"/>
    <xf numFmtId="0" fontId="17" fillId="0" borderId="0"/>
    <xf numFmtId="0" fontId="2" fillId="0" borderId="0"/>
    <xf numFmtId="9" fontId="17" fillId="0" borderId="0" applyFont="0" applyFill="0" applyBorder="0" applyAlignment="0" applyProtection="0"/>
    <xf numFmtId="0" fontId="31" fillId="0" borderId="0"/>
    <xf numFmtId="44" fontId="17" fillId="0" borderId="0" applyFont="0" applyFill="0" applyBorder="0" applyAlignment="0" applyProtection="0"/>
  </cellStyleXfs>
  <cellXfs count="711">
    <xf numFmtId="0" fontId="0" fillId="0" borderId="0" xfId="0"/>
    <xf numFmtId="0" fontId="7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7" fillId="0" borderId="0" xfId="8" applyNumberFormat="1" applyFont="1" applyFill="1" applyBorder="1" applyAlignment="1" applyProtection="1">
      <alignment horizontal="right" vertical="top"/>
      <protection locked="0"/>
    </xf>
    <xf numFmtId="0" fontId="11" fillId="0" borderId="0" xfId="8" applyFont="1" applyFill="1" applyBorder="1" applyAlignment="1" applyProtection="1">
      <alignment vertical="top"/>
      <protection locked="0"/>
    </xf>
    <xf numFmtId="0" fontId="12" fillId="0" borderId="0" xfId="8" applyFont="1" applyFill="1" applyBorder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 wrapText="1"/>
      <protection locked="0"/>
    </xf>
    <xf numFmtId="4" fontId="7" fillId="0" borderId="0" xfId="8" applyNumberFormat="1" applyFont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" fontId="7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7" fillId="0" borderId="0" xfId="8" applyFont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6" fillId="2" borderId="4" xfId="8" applyFont="1" applyFill="1" applyBorder="1" applyAlignment="1">
      <alignment horizontal="center" vertical="center"/>
    </xf>
    <xf numFmtId="0" fontId="7" fillId="0" borderId="9" xfId="8" applyFont="1" applyFill="1" applyBorder="1" applyAlignment="1">
      <alignment horizontal="center" vertical="center"/>
    </xf>
    <xf numFmtId="0" fontId="7" fillId="0" borderId="10" xfId="8" applyFont="1" applyFill="1" applyBorder="1" applyAlignment="1">
      <alignment horizontal="center" vertical="center" wrapText="1"/>
    </xf>
    <xf numFmtId="0" fontId="6" fillId="0" borderId="0" xfId="8" applyFont="1" applyFill="1" applyBorder="1" applyAlignment="1">
      <alignment vertical="top" wrapText="1"/>
    </xf>
    <xf numFmtId="0" fontId="6" fillId="0" borderId="7" xfId="8" applyFont="1" applyFill="1" applyBorder="1" applyAlignment="1">
      <alignment vertical="top"/>
    </xf>
    <xf numFmtId="0" fontId="7" fillId="0" borderId="7" xfId="8" applyFont="1" applyFill="1" applyBorder="1" applyAlignment="1">
      <alignment horizontal="center" vertical="top"/>
    </xf>
    <xf numFmtId="0" fontId="10" fillId="0" borderId="0" xfId="8" applyFont="1" applyFill="1" applyBorder="1" applyAlignment="1">
      <alignment vertical="top" wrapText="1"/>
    </xf>
    <xf numFmtId="0" fontId="7" fillId="0" borderId="0" xfId="8" applyFont="1" applyFill="1" applyBorder="1" applyAlignment="1">
      <alignment horizontal="left" vertical="top" wrapText="1"/>
    </xf>
    <xf numFmtId="0" fontId="0" fillId="0" borderId="8" xfId="0" applyBorder="1" applyProtection="1">
      <protection locked="0"/>
    </xf>
    <xf numFmtId="0" fontId="0" fillId="0" borderId="2" xfId="0" applyBorder="1" applyProtection="1">
      <protection locked="0"/>
    </xf>
    <xf numFmtId="0" fontId="7" fillId="0" borderId="0" xfId="8" applyFont="1" applyFill="1" applyBorder="1" applyProtection="1">
      <protection locked="0"/>
    </xf>
    <xf numFmtId="0" fontId="6" fillId="2" borderId="6" xfId="8" applyFont="1" applyFill="1" applyBorder="1" applyAlignment="1">
      <alignment horizontal="center" vertical="center" wrapText="1"/>
    </xf>
    <xf numFmtId="4" fontId="6" fillId="2" borderId="12" xfId="8" applyNumberFormat="1" applyFont="1" applyFill="1" applyBorder="1" applyAlignment="1">
      <alignment horizontal="center" vertical="center" wrapText="1"/>
    </xf>
    <xf numFmtId="0" fontId="6" fillId="0" borderId="0" xfId="8" applyFont="1" applyFill="1" applyBorder="1" applyProtection="1">
      <protection locked="0"/>
    </xf>
    <xf numFmtId="4" fontId="7" fillId="0" borderId="0" xfId="8" applyNumberFormat="1" applyFont="1" applyFill="1" applyBorder="1" applyAlignment="1" applyProtection="1">
      <alignment vertical="top" wrapText="1"/>
      <protection locked="0"/>
    </xf>
    <xf numFmtId="4" fontId="6" fillId="0" borderId="0" xfId="8" applyNumberFormat="1" applyFont="1" applyFill="1" applyBorder="1" applyAlignment="1" applyProtection="1">
      <alignment vertical="top" wrapText="1"/>
      <protection locked="0"/>
    </xf>
    <xf numFmtId="0" fontId="7" fillId="0" borderId="2" xfId="8" applyFont="1" applyFill="1" applyBorder="1" applyAlignment="1">
      <alignment vertical="top" wrapText="1"/>
    </xf>
    <xf numFmtId="0" fontId="6" fillId="2" borderId="12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 applyProtection="1">
      <alignment horizontal="right" vertical="top" wrapText="1"/>
      <protection locked="0"/>
    </xf>
    <xf numFmtId="4" fontId="15" fillId="0" borderId="0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>
      <alignment horizontal="left" vertical="top" wrapText="1"/>
    </xf>
    <xf numFmtId="0" fontId="6" fillId="0" borderId="0" xfId="8" applyFont="1" applyFill="1" applyBorder="1" applyAlignment="1" applyProtection="1">
      <alignment horizontal="center" vertical="top" wrapText="1"/>
      <protection locked="0"/>
    </xf>
    <xf numFmtId="0" fontId="6" fillId="0" borderId="1" xfId="8" applyFont="1" applyFill="1" applyBorder="1" applyAlignment="1" applyProtection="1">
      <alignment horizontal="center" vertical="top" wrapText="1"/>
      <protection locked="0"/>
    </xf>
    <xf numFmtId="0" fontId="7" fillId="0" borderId="7" xfId="8" applyFont="1" applyFill="1" applyBorder="1" applyProtection="1">
      <protection locked="0"/>
    </xf>
    <xf numFmtId="0" fontId="6" fillId="0" borderId="0" xfId="8" applyFont="1" applyFill="1" applyBorder="1" applyAlignment="1">
      <alignment horizontal="left" vertical="top" wrapText="1" indent="1"/>
    </xf>
    <xf numFmtId="0" fontId="11" fillId="0" borderId="7" xfId="8" applyFont="1" applyFill="1" applyBorder="1" applyProtection="1">
      <protection locked="0"/>
    </xf>
    <xf numFmtId="0" fontId="7" fillId="0" borderId="0" xfId="8" applyFont="1" applyFill="1" applyBorder="1" applyAlignment="1">
      <alignment horizontal="left" vertical="top" wrapText="1" indent="1"/>
    </xf>
    <xf numFmtId="0" fontId="7" fillId="0" borderId="8" xfId="8" applyFont="1" applyFill="1" applyBorder="1" applyProtection="1">
      <protection locked="0"/>
    </xf>
    <xf numFmtId="0" fontId="7" fillId="0" borderId="2" xfId="8" applyFont="1" applyFill="1" applyBorder="1" applyProtection="1">
      <protection locked="0"/>
    </xf>
    <xf numFmtId="4" fontId="7" fillId="0" borderId="3" xfId="8" applyNumberFormat="1" applyFont="1" applyFill="1" applyBorder="1" applyAlignment="1">
      <alignment vertical="top"/>
    </xf>
    <xf numFmtId="0" fontId="6" fillId="0" borderId="7" xfId="8" applyFont="1" applyFill="1" applyBorder="1" applyAlignment="1" applyProtection="1">
      <alignment horizontal="center" vertical="top"/>
    </xf>
    <xf numFmtId="3" fontId="21" fillId="0" borderId="0" xfId="8" applyNumberFormat="1" applyFont="1"/>
    <xf numFmtId="0" fontId="22" fillId="0" borderId="0" xfId="8" applyFont="1" applyAlignment="1">
      <alignment vertical="center"/>
    </xf>
    <xf numFmtId="3" fontId="22" fillId="0" borderId="0" xfId="8" applyNumberFormat="1" applyFont="1" applyAlignment="1">
      <alignment vertical="center"/>
    </xf>
    <xf numFmtId="43" fontId="22" fillId="0" borderId="0" xfId="25" applyFont="1" applyAlignment="1">
      <alignment vertical="center"/>
    </xf>
    <xf numFmtId="167" fontId="22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4" fontId="6" fillId="2" borderId="12" xfId="26" applyNumberFormat="1" applyFont="1" applyFill="1" applyBorder="1" applyAlignment="1">
      <alignment horizontal="center" vertical="center" wrapText="1"/>
    </xf>
    <xf numFmtId="0" fontId="6" fillId="2" borderId="12" xfId="26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7" fillId="0" borderId="12" xfId="0" applyFont="1" applyFill="1" applyBorder="1" applyAlignment="1" applyProtection="1">
      <alignment horizontal="left"/>
      <protection locked="0"/>
    </xf>
    <xf numFmtId="0" fontId="6" fillId="0" borderId="5" xfId="0" applyFont="1" applyFill="1" applyBorder="1" applyAlignment="1" applyProtection="1">
      <alignment horizontal="left"/>
      <protection locked="0"/>
    </xf>
    <xf numFmtId="4" fontId="6" fillId="0" borderId="5" xfId="0" applyNumberFormat="1" applyFont="1" applyFill="1" applyBorder="1" applyAlignment="1" applyProtection="1">
      <alignment horizontal="right"/>
      <protection locked="0"/>
    </xf>
    <xf numFmtId="0" fontId="7" fillId="0" borderId="12" xfId="0" applyFont="1" applyFill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7" fillId="0" borderId="0" xfId="27" applyFont="1" applyProtection="1">
      <protection locked="0"/>
    </xf>
    <xf numFmtId="0" fontId="6" fillId="0" borderId="5" xfId="27" applyFont="1" applyFill="1" applyBorder="1" applyAlignment="1" applyProtection="1">
      <alignment horizontal="center" vertical="center" wrapText="1"/>
      <protection locked="0"/>
    </xf>
    <xf numFmtId="0" fontId="6" fillId="0" borderId="12" xfId="27" applyFont="1" applyFill="1" applyBorder="1" applyAlignment="1" applyProtection="1">
      <alignment horizontal="left"/>
      <protection locked="0"/>
    </xf>
    <xf numFmtId="0" fontId="6" fillId="0" borderId="5" xfId="27" applyFont="1" applyFill="1" applyBorder="1" applyAlignment="1" applyProtection="1">
      <alignment horizontal="left"/>
      <protection locked="0"/>
    </xf>
    <xf numFmtId="4" fontId="6" fillId="0" borderId="5" xfId="27" applyNumberFormat="1" applyFont="1" applyFill="1" applyBorder="1" applyAlignment="1" applyProtection="1">
      <alignment horizontal="right"/>
      <protection locked="0"/>
    </xf>
    <xf numFmtId="0" fontId="26" fillId="0" borderId="0" xfId="0" applyFont="1"/>
    <xf numFmtId="0" fontId="6" fillId="4" borderId="13" xfId="8" applyFont="1" applyFill="1" applyBorder="1" applyAlignment="1">
      <alignment horizontal="center" vertical="center" wrapText="1"/>
    </xf>
    <xf numFmtId="0" fontId="17" fillId="0" borderId="20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27" fillId="0" borderId="0" xfId="0" applyFont="1" applyProtection="1">
      <protection locked="0"/>
    </xf>
    <xf numFmtId="0" fontId="28" fillId="0" borderId="0" xfId="0" applyFont="1"/>
    <xf numFmtId="0" fontId="21" fillId="0" borderId="0" xfId="0" applyFont="1"/>
    <xf numFmtId="0" fontId="7" fillId="0" borderId="0" xfId="20" applyFont="1" applyProtection="1">
      <protection locked="0"/>
    </xf>
    <xf numFmtId="4" fontId="7" fillId="0" borderId="0" xfId="20" applyNumberFormat="1" applyFont="1" applyProtection="1">
      <protection locked="0"/>
    </xf>
    <xf numFmtId="0" fontId="6" fillId="0" borderId="9" xfId="8" applyFont="1" applyFill="1" applyBorder="1" applyAlignment="1" applyProtection="1">
      <alignment horizontal="left" vertical="top" wrapText="1"/>
      <protection locked="0"/>
    </xf>
    <xf numFmtId="0" fontId="30" fillId="0" borderId="10" xfId="8" applyFont="1" applyFill="1" applyBorder="1" applyAlignment="1" applyProtection="1">
      <alignment horizontal="center" vertical="center" wrapText="1"/>
      <protection locked="0"/>
    </xf>
    <xf numFmtId="0" fontId="6" fillId="0" borderId="10" xfId="8" applyNumberFormat="1" applyFont="1" applyFill="1" applyBorder="1" applyAlignment="1" applyProtection="1">
      <alignment horizontal="center" vertical="top"/>
      <protection locked="0"/>
    </xf>
    <xf numFmtId="0" fontId="6" fillId="0" borderId="10" xfId="8" applyFont="1" applyFill="1" applyBorder="1" applyAlignment="1" applyProtection="1">
      <alignment horizontal="left" vertical="top" wrapText="1"/>
      <protection locked="0"/>
    </xf>
    <xf numFmtId="0" fontId="30" fillId="0" borderId="11" xfId="8" applyFont="1" applyFill="1" applyBorder="1" applyAlignment="1" applyProtection="1">
      <alignment horizontal="center" vertical="center" wrapText="1"/>
      <protection locked="0"/>
    </xf>
    <xf numFmtId="0" fontId="6" fillId="0" borderId="7" xfId="8" applyFont="1" applyFill="1" applyBorder="1" applyAlignment="1" applyProtection="1">
      <alignment horizontal="left" vertical="top" wrapText="1"/>
      <protection locked="0"/>
    </xf>
    <xf numFmtId="0" fontId="6" fillId="0" borderId="0" xfId="8" applyFont="1" applyFill="1" applyBorder="1" applyAlignment="1" applyProtection="1">
      <alignment horizontal="center" vertical="center" wrapText="1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6" fillId="0" borderId="0" xfId="8" applyFont="1" applyFill="1" applyBorder="1" applyAlignment="1" applyProtection="1">
      <alignment horizontal="left" vertical="top" wrapText="1"/>
      <protection locked="0"/>
    </xf>
    <xf numFmtId="0" fontId="6" fillId="0" borderId="1" xfId="8" applyFont="1" applyFill="1" applyBorder="1" applyAlignment="1" applyProtection="1">
      <alignment horizontal="center" vertical="center" wrapText="1"/>
      <protection locked="0"/>
    </xf>
    <xf numFmtId="4" fontId="6" fillId="0" borderId="0" xfId="2" applyNumberFormat="1" applyFont="1" applyFill="1" applyBorder="1" applyAlignment="1" applyProtection="1">
      <alignment vertical="top" wrapText="1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4" fontId="7" fillId="0" borderId="0" xfId="2" applyNumberFormat="1" applyFont="1" applyFill="1" applyBorder="1" applyAlignment="1" applyProtection="1">
      <alignment vertical="top" wrapText="1"/>
      <protection locked="0"/>
    </xf>
    <xf numFmtId="0" fontId="7" fillId="0" borderId="0" xfId="8" applyNumberFormat="1" applyFont="1" applyFill="1" applyBorder="1" applyAlignment="1" applyProtection="1">
      <alignment horizontal="center" vertical="top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4" fontId="7" fillId="0" borderId="1" xfId="2" applyNumberFormat="1" applyFont="1" applyFill="1" applyBorder="1" applyAlignment="1" applyProtection="1">
      <alignment vertical="top" wrapText="1"/>
      <protection locked="0"/>
    </xf>
    <xf numFmtId="0" fontId="14" fillId="0" borderId="7" xfId="8" applyFont="1" applyFill="1" applyBorder="1" applyAlignment="1" applyProtection="1">
      <alignment horizontal="left" vertical="top" wrapText="1"/>
      <protection locked="0"/>
    </xf>
    <xf numFmtId="0" fontId="14" fillId="0" borderId="0" xfId="8" applyFont="1" applyFill="1" applyBorder="1" applyAlignment="1" applyProtection="1">
      <alignment horizontal="left" vertical="top" wrapText="1"/>
      <protection locked="0"/>
    </xf>
    <xf numFmtId="4" fontId="6" fillId="0" borderId="1" xfId="8" applyNumberFormat="1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horizontal="left" vertical="top"/>
      <protection locked="0"/>
    </xf>
    <xf numFmtId="0" fontId="10" fillId="0" borderId="0" xfId="8" applyFont="1" applyFill="1" applyBorder="1" applyAlignment="1" applyProtection="1">
      <alignment horizontal="left" vertical="top" wrapText="1"/>
      <protection locked="0"/>
    </xf>
    <xf numFmtId="4" fontId="6" fillId="0" borderId="1" xfId="2" applyNumberFormat="1" applyFont="1" applyFill="1" applyBorder="1" applyAlignment="1" applyProtection="1">
      <alignment vertical="top" wrapText="1"/>
      <protection locked="0"/>
    </xf>
    <xf numFmtId="0" fontId="7" fillId="0" borderId="7" xfId="8" applyFont="1" applyBorder="1" applyAlignment="1" applyProtection="1">
      <alignment vertical="top" wrapText="1"/>
      <protection locked="0"/>
    </xf>
    <xf numFmtId="0" fontId="7" fillId="0" borderId="7" xfId="8" applyFont="1" applyFill="1" applyBorder="1" applyAlignment="1" applyProtection="1">
      <alignment vertical="top"/>
      <protection locked="0"/>
    </xf>
    <xf numFmtId="165" fontId="7" fillId="0" borderId="0" xfId="2" applyNumberFormat="1" applyFont="1" applyFill="1" applyBorder="1" applyAlignment="1" applyProtection="1">
      <alignment vertical="top" wrapText="1"/>
      <protection locked="0"/>
    </xf>
    <xf numFmtId="165" fontId="6" fillId="0" borderId="0" xfId="2" applyNumberFormat="1" applyFont="1" applyFill="1" applyBorder="1" applyAlignment="1" applyProtection="1">
      <alignment vertical="top" wrapText="1"/>
      <protection locked="0"/>
    </xf>
    <xf numFmtId="0" fontId="11" fillId="0" borderId="0" xfId="8" applyNumberFormat="1" applyFont="1" applyFill="1" applyBorder="1" applyAlignment="1" applyProtection="1">
      <alignment horizontal="center" vertical="top"/>
      <protection locked="0"/>
    </xf>
    <xf numFmtId="4" fontId="7" fillId="0" borderId="0" xfId="8" applyNumberFormat="1" applyFont="1" applyBorder="1" applyAlignment="1" applyProtection="1">
      <alignment vertical="top"/>
      <protection locked="0"/>
    </xf>
    <xf numFmtId="0" fontId="7" fillId="0" borderId="0" xfId="8" applyFont="1" applyBorder="1" applyAlignment="1" applyProtection="1">
      <alignment vertical="top" wrapText="1"/>
      <protection locked="0"/>
    </xf>
    <xf numFmtId="0" fontId="7" fillId="0" borderId="8" xfId="8" applyFont="1" applyBorder="1" applyAlignment="1" applyProtection="1">
      <alignment vertical="top" wrapText="1"/>
      <protection locked="0"/>
    </xf>
    <xf numFmtId="0" fontId="7" fillId="0" borderId="2" xfId="8" applyFont="1" applyBorder="1" applyAlignment="1" applyProtection="1">
      <alignment vertical="top" wrapText="1"/>
      <protection locked="0"/>
    </xf>
    <xf numFmtId="4" fontId="7" fillId="0" borderId="2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0" fontId="7" fillId="0" borderId="9" xfId="8" applyNumberFormat="1" applyFont="1" applyFill="1" applyBorder="1" applyAlignment="1" applyProtection="1">
      <alignment horizontal="right" vertical="top"/>
      <protection locked="0"/>
    </xf>
    <xf numFmtId="0" fontId="6" fillId="0" borderId="0" xfId="8" applyFont="1" applyFill="1" applyBorder="1" applyAlignment="1" applyProtection="1">
      <alignment horizontal="left" vertical="center"/>
      <protection locked="0"/>
    </xf>
    <xf numFmtId="0" fontId="30" fillId="0" borderId="0" xfId="8" applyFont="1" applyFill="1" applyBorder="1" applyAlignment="1" applyProtection="1">
      <alignment horizontal="center" vertical="center"/>
      <protection locked="0"/>
    </xf>
    <xf numFmtId="0" fontId="30" fillId="0" borderId="1" xfId="8" applyFont="1" applyFill="1" applyBorder="1" applyAlignment="1" applyProtection="1">
      <alignment horizontal="center" vertical="center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6" fillId="0" borderId="1" xfId="8" applyFont="1" applyFill="1" applyBorder="1" applyAlignment="1" applyProtection="1">
      <alignment horizontal="center" vertical="center"/>
      <protection locked="0"/>
    </xf>
    <xf numFmtId="0" fontId="6" fillId="0" borderId="7" xfId="8" applyFont="1" applyFill="1" applyBorder="1" applyAlignment="1" applyProtection="1">
      <alignment vertical="top"/>
      <protection locked="0"/>
    </xf>
    <xf numFmtId="0" fontId="7" fillId="0" borderId="7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horizontal="left" vertical="top" indent="1"/>
      <protection locked="0"/>
    </xf>
    <xf numFmtId="4" fontId="7" fillId="0" borderId="0" xfId="8" applyNumberFormat="1" applyFont="1" applyFill="1" applyBorder="1" applyProtection="1">
      <protection locked="0"/>
    </xf>
    <xf numFmtId="4" fontId="7" fillId="0" borderId="1" xfId="8" applyNumberFormat="1" applyFont="1" applyFill="1" applyBorder="1" applyProtection="1">
      <protection locked="0"/>
    </xf>
    <xf numFmtId="0" fontId="7" fillId="0" borderId="0" xfId="8" applyFont="1" applyFill="1" applyBorder="1" applyAlignment="1" applyProtection="1">
      <alignment horizontal="left" vertical="top" wrapText="1" indent="1"/>
      <protection locked="0"/>
    </xf>
    <xf numFmtId="4" fontId="7" fillId="0" borderId="0" xfId="8" applyNumberFormat="1" applyFont="1" applyFill="1" applyBorder="1" applyAlignment="1" applyProtection="1">
      <protection locked="0"/>
    </xf>
    <xf numFmtId="4" fontId="7" fillId="0" borderId="1" xfId="8" applyNumberFormat="1" applyFont="1" applyFill="1" applyBorder="1" applyAlignment="1" applyProtection="1">
      <protection locked="0"/>
    </xf>
    <xf numFmtId="0" fontId="10" fillId="0" borderId="7" xfId="8" applyFont="1" applyFill="1" applyBorder="1" applyAlignment="1" applyProtection="1">
      <alignment horizontal="left" vertical="top"/>
      <protection locked="0"/>
    </xf>
    <xf numFmtId="0" fontId="10" fillId="0" borderId="0" xfId="8" applyFont="1" applyFill="1" applyBorder="1" applyAlignment="1" applyProtection="1">
      <alignment horizontal="left" vertical="top"/>
      <protection locked="0"/>
    </xf>
    <xf numFmtId="4" fontId="6" fillId="0" borderId="0" xfId="2" applyNumberFormat="1" applyFont="1" applyFill="1" applyBorder="1" applyAlignment="1" applyProtection="1">
      <alignment vertical="top"/>
      <protection locked="0"/>
    </xf>
    <xf numFmtId="0" fontId="6" fillId="0" borderId="8" xfId="8" applyNumberFormat="1" applyFont="1" applyFill="1" applyBorder="1" applyAlignment="1" applyProtection="1">
      <alignment horizontal="right" vertical="top"/>
      <protection locked="0"/>
    </xf>
    <xf numFmtId="0" fontId="7" fillId="0" borderId="2" xfId="8" applyFont="1" applyFill="1" applyBorder="1" applyAlignment="1" applyProtection="1">
      <alignment horizontal="left" vertical="top"/>
      <protection locked="0"/>
    </xf>
    <xf numFmtId="4" fontId="7" fillId="0" borderId="2" xfId="8" applyNumberFormat="1" applyFont="1" applyFill="1" applyBorder="1" applyAlignment="1" applyProtection="1">
      <alignment vertical="top"/>
      <protection locked="0"/>
    </xf>
    <xf numFmtId="4" fontId="7" fillId="0" borderId="3" xfId="8" applyNumberFormat="1" applyFont="1" applyFill="1" applyBorder="1" applyAlignment="1" applyProtection="1">
      <alignment vertical="top"/>
      <protection locked="0"/>
    </xf>
    <xf numFmtId="0" fontId="6" fillId="0" borderId="10" xfId="8" applyFont="1" applyFill="1" applyBorder="1" applyAlignment="1">
      <alignment horizontal="center" vertical="center"/>
    </xf>
    <xf numFmtId="0" fontId="6" fillId="0" borderId="11" xfId="8" applyFont="1" applyFill="1" applyBorder="1" applyAlignment="1">
      <alignment horizontal="center" vertical="center"/>
    </xf>
    <xf numFmtId="168" fontId="6" fillId="0" borderId="0" xfId="2" applyNumberFormat="1" applyFont="1" applyFill="1" applyBorder="1" applyAlignment="1" applyProtection="1">
      <alignment vertical="top" wrapText="1"/>
      <protection locked="0"/>
    </xf>
    <xf numFmtId="168" fontId="6" fillId="0" borderId="1" xfId="2" applyNumberFormat="1" applyFont="1" applyFill="1" applyBorder="1" applyAlignment="1" applyProtection="1">
      <alignment vertical="top" wrapText="1"/>
      <protection locked="0"/>
    </xf>
    <xf numFmtId="168" fontId="7" fillId="0" borderId="0" xfId="2" applyNumberFormat="1" applyFont="1" applyFill="1" applyBorder="1" applyAlignment="1" applyProtection="1">
      <alignment vertical="top" wrapText="1"/>
      <protection locked="0"/>
    </xf>
    <xf numFmtId="168" fontId="7" fillId="0" borderId="1" xfId="2" applyNumberFormat="1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>
      <alignment vertical="top" wrapText="1"/>
    </xf>
    <xf numFmtId="168" fontId="12" fillId="0" borderId="0" xfId="2" applyNumberFormat="1" applyFont="1" applyFill="1" applyBorder="1" applyAlignment="1" applyProtection="1">
      <alignment vertical="top" wrapText="1"/>
      <protection locked="0"/>
    </xf>
    <xf numFmtId="168" fontId="12" fillId="0" borderId="1" xfId="2" applyNumberFormat="1" applyFont="1" applyFill="1" applyBorder="1" applyAlignment="1" applyProtection="1">
      <alignment vertical="top" wrapText="1"/>
      <protection locked="0"/>
    </xf>
    <xf numFmtId="168" fontId="13" fillId="0" borderId="0" xfId="2" applyNumberFormat="1" applyFont="1" applyFill="1" applyBorder="1" applyAlignment="1" applyProtection="1">
      <alignment vertical="top" wrapText="1"/>
      <protection locked="0"/>
    </xf>
    <xf numFmtId="168" fontId="13" fillId="0" borderId="1" xfId="2" applyNumberFormat="1" applyFont="1" applyFill="1" applyBorder="1" applyAlignment="1" applyProtection="1">
      <alignment vertical="top" wrapText="1"/>
      <protection locked="0"/>
    </xf>
    <xf numFmtId="168" fontId="7" fillId="0" borderId="2" xfId="2" applyNumberFormat="1" applyFont="1" applyFill="1" applyBorder="1" applyAlignment="1" applyProtection="1">
      <alignment vertical="top" wrapText="1"/>
      <protection locked="0"/>
    </xf>
    <xf numFmtId="168" fontId="7" fillId="0" borderId="3" xfId="2" applyNumberFormat="1" applyFont="1" applyFill="1" applyBorder="1" applyAlignment="1" applyProtection="1">
      <alignment vertical="top" wrapText="1"/>
      <protection locked="0"/>
    </xf>
    <xf numFmtId="0" fontId="6" fillId="2" borderId="10" xfId="8" applyFont="1" applyFill="1" applyBorder="1" applyAlignment="1">
      <alignment horizontal="center" vertical="center" wrapText="1"/>
    </xf>
    <xf numFmtId="0" fontId="7" fillId="0" borderId="13" xfId="8" applyNumberFormat="1" applyFont="1" applyFill="1" applyBorder="1" applyAlignment="1">
      <alignment horizontal="center" vertical="center" wrapText="1"/>
    </xf>
    <xf numFmtId="0" fontId="7" fillId="0" borderId="13" xfId="8" quotePrefix="1" applyNumberFormat="1" applyFont="1" applyFill="1" applyBorder="1" applyAlignment="1">
      <alignment horizontal="center" vertical="center" wrapText="1"/>
    </xf>
    <xf numFmtId="4" fontId="6" fillId="0" borderId="15" xfId="8" applyNumberFormat="1" applyFont="1" applyFill="1" applyBorder="1" applyAlignment="1" applyProtection="1">
      <alignment vertical="top" wrapText="1"/>
      <protection locked="0"/>
    </xf>
    <xf numFmtId="4" fontId="7" fillId="0" borderId="15" xfId="8" applyNumberFormat="1" applyFont="1" applyFill="1" applyBorder="1" applyAlignment="1" applyProtection="1">
      <alignment vertical="top" wrapText="1"/>
      <protection locked="0"/>
    </xf>
    <xf numFmtId="4" fontId="7" fillId="0" borderId="15" xfId="8" applyNumberFormat="1" applyFont="1" applyFill="1" applyBorder="1" applyAlignment="1" applyProtection="1">
      <alignment wrapText="1"/>
      <protection locked="0"/>
    </xf>
    <xf numFmtId="0" fontId="0" fillId="0" borderId="14" xfId="0" applyBorder="1" applyProtection="1">
      <protection locked="0"/>
    </xf>
    <xf numFmtId="4" fontId="7" fillId="0" borderId="13" xfId="8" applyNumberFormat="1" applyFont="1" applyFill="1" applyBorder="1" applyAlignment="1" applyProtection="1">
      <alignment vertical="top" wrapText="1"/>
      <protection locked="0"/>
    </xf>
    <xf numFmtId="4" fontId="6" fillId="0" borderId="13" xfId="8" applyNumberFormat="1" applyFont="1" applyFill="1" applyBorder="1" applyAlignment="1" applyProtection="1">
      <alignment vertical="top" wrapText="1"/>
      <protection locked="0"/>
    </xf>
    <xf numFmtId="4" fontId="7" fillId="0" borderId="15" xfId="8" applyNumberFormat="1" applyFont="1" applyFill="1" applyBorder="1" applyAlignment="1" applyProtection="1">
      <alignment horizontal="center" vertical="top" wrapText="1"/>
      <protection locked="0"/>
    </xf>
    <xf numFmtId="4" fontId="6" fillId="0" borderId="15" xfId="8" applyNumberFormat="1" applyFont="1" applyFill="1" applyBorder="1" applyAlignment="1" applyProtection="1">
      <alignment horizontal="center" vertical="top" wrapText="1"/>
      <protection locked="0"/>
    </xf>
    <xf numFmtId="4" fontId="7" fillId="0" borderId="14" xfId="8" applyNumberFormat="1" applyFont="1" applyFill="1" applyBorder="1" applyAlignment="1">
      <alignment vertical="top" wrapText="1"/>
    </xf>
    <xf numFmtId="166" fontId="6" fillId="2" borderId="12" xfId="2" applyNumberFormat="1" applyFont="1" applyFill="1" applyBorder="1" applyAlignment="1">
      <alignment horizontal="center" vertical="center" wrapText="1"/>
    </xf>
    <xf numFmtId="0" fontId="6" fillId="0" borderId="21" xfId="8" applyFont="1" applyFill="1" applyBorder="1" applyAlignment="1">
      <alignment horizontal="center" vertical="center" wrapText="1"/>
    </xf>
    <xf numFmtId="166" fontId="6" fillId="0" borderId="22" xfId="2" applyNumberFormat="1" applyFont="1" applyFill="1" applyBorder="1" applyAlignment="1">
      <alignment horizontal="center" vertical="center" wrapText="1"/>
    </xf>
    <xf numFmtId="0" fontId="6" fillId="0" borderId="23" xfId="8" applyFont="1" applyFill="1" applyBorder="1" applyAlignment="1">
      <alignment vertical="top" wrapText="1"/>
    </xf>
    <xf numFmtId="4" fontId="6" fillId="0" borderId="24" xfId="8" applyNumberFormat="1" applyFont="1" applyFill="1" applyBorder="1" applyProtection="1">
      <protection locked="0"/>
    </xf>
    <xf numFmtId="4" fontId="7" fillId="4" borderId="24" xfId="8" applyNumberFormat="1" applyFont="1" applyFill="1" applyBorder="1" applyProtection="1">
      <protection locked="0"/>
    </xf>
    <xf numFmtId="0" fontId="7" fillId="0" borderId="23" xfId="8" applyFont="1" applyFill="1" applyBorder="1" applyAlignment="1">
      <alignment horizontal="left" vertical="top" wrapText="1" indent="1"/>
    </xf>
    <xf numFmtId="4" fontId="7" fillId="0" borderId="24" xfId="8" applyNumberFormat="1" applyFont="1" applyFill="1" applyBorder="1" applyProtection="1">
      <protection locked="0"/>
    </xf>
    <xf numFmtId="4" fontId="6" fillId="4" borderId="24" xfId="8" applyNumberFormat="1" applyFont="1" applyFill="1" applyBorder="1" applyProtection="1">
      <protection locked="0"/>
    </xf>
    <xf numFmtId="4" fontId="7" fillId="4" borderId="24" xfId="8" applyNumberFormat="1" applyFont="1" applyFill="1" applyBorder="1" applyAlignment="1" applyProtection="1">
      <alignment vertical="top"/>
      <protection locked="0"/>
    </xf>
    <xf numFmtId="4" fontId="7" fillId="0" borderId="24" xfId="8" applyNumberFormat="1" applyFont="1" applyFill="1" applyBorder="1" applyAlignment="1" applyProtection="1">
      <alignment vertical="top"/>
      <protection locked="0"/>
    </xf>
    <xf numFmtId="0" fontId="6" fillId="0" borderId="23" xfId="8" applyFont="1" applyFill="1" applyBorder="1" applyAlignment="1">
      <alignment horizontal="left" vertical="top" wrapText="1"/>
    </xf>
    <xf numFmtId="0" fontId="6" fillId="0" borderId="25" xfId="8" applyFont="1" applyFill="1" applyBorder="1" applyAlignment="1">
      <alignment vertical="center" wrapText="1"/>
    </xf>
    <xf numFmtId="4" fontId="6" fillId="0" borderId="26" xfId="8" applyNumberFormat="1" applyFont="1" applyFill="1" applyBorder="1" applyAlignment="1" applyProtection="1">
      <alignment vertical="center"/>
      <protection locked="0"/>
    </xf>
    <xf numFmtId="4" fontId="7" fillId="0" borderId="0" xfId="8" applyNumberFormat="1" applyFont="1" applyFill="1" applyBorder="1" applyAlignment="1">
      <alignment vertical="top"/>
    </xf>
    <xf numFmtId="0" fontId="6" fillId="0" borderId="0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6" fillId="0" borderId="7" xfId="8" applyFont="1" applyFill="1" applyBorder="1" applyAlignment="1">
      <alignment horizontal="left" vertical="top"/>
    </xf>
    <xf numFmtId="0" fontId="6" fillId="0" borderId="0" xfId="8" applyFont="1" applyFill="1" applyBorder="1" applyAlignment="1">
      <alignment horizontal="left" vertical="top"/>
    </xf>
    <xf numFmtId="4" fontId="6" fillId="0" borderId="1" xfId="8" applyNumberFormat="1" applyFont="1" applyFill="1" applyBorder="1" applyAlignment="1" applyProtection="1">
      <alignment vertical="top" wrapText="1"/>
      <protection locked="0"/>
    </xf>
    <xf numFmtId="4" fontId="7" fillId="0" borderId="1" xfId="8" applyNumberFormat="1" applyFont="1" applyFill="1" applyBorder="1" applyAlignment="1" applyProtection="1">
      <alignment vertical="top" wrapText="1"/>
      <protection locked="0"/>
    </xf>
    <xf numFmtId="0" fontId="10" fillId="0" borderId="7" xfId="8" applyFont="1" applyFill="1" applyBorder="1" applyAlignment="1">
      <alignment vertical="top"/>
    </xf>
    <xf numFmtId="0" fontId="6" fillId="0" borderId="7" xfId="8" applyFont="1" applyFill="1" applyBorder="1" applyProtection="1">
      <protection locked="0"/>
    </xf>
    <xf numFmtId="0" fontId="7" fillId="0" borderId="1" xfId="8" applyFont="1" applyFill="1" applyBorder="1" applyProtection="1">
      <protection locked="0"/>
    </xf>
    <xf numFmtId="0" fontId="17" fillId="0" borderId="7" xfId="8" applyFont="1" applyFill="1" applyBorder="1" applyProtection="1">
      <protection locked="0"/>
    </xf>
    <xf numFmtId="0" fontId="7" fillId="0" borderId="1" xfId="8" applyFont="1" applyFill="1" applyBorder="1" applyAlignment="1" applyProtection="1">
      <alignment horizontal="justify"/>
      <protection locked="0"/>
    </xf>
    <xf numFmtId="0" fontId="7" fillId="0" borderId="1" xfId="8" applyFont="1" applyFill="1" applyBorder="1" applyAlignment="1" applyProtection="1">
      <alignment horizontal="justify" vertical="justify" wrapText="1"/>
      <protection locked="0"/>
    </xf>
    <xf numFmtId="0" fontId="7" fillId="0" borderId="0" xfId="8" applyFont="1" applyFill="1" applyBorder="1" applyAlignment="1" applyProtection="1">
      <alignment wrapText="1"/>
      <protection locked="0"/>
    </xf>
    <xf numFmtId="0" fontId="7" fillId="0" borderId="3" xfId="8" applyFont="1" applyFill="1" applyBorder="1" applyProtection="1">
      <protection locked="0"/>
    </xf>
    <xf numFmtId="0" fontId="32" fillId="0" borderId="0" xfId="20" applyFont="1"/>
    <xf numFmtId="0" fontId="33" fillId="8" borderId="0" xfId="20" applyFont="1" applyFill="1" applyAlignment="1">
      <alignment horizontal="right" vertical="center"/>
    </xf>
    <xf numFmtId="0" fontId="6" fillId="8" borderId="0" xfId="20" applyFont="1" applyFill="1" applyAlignment="1">
      <alignment horizontal="left" vertical="center"/>
    </xf>
    <xf numFmtId="0" fontId="34" fillId="9" borderId="0" xfId="20" applyFont="1" applyFill="1" applyAlignment="1">
      <alignment horizontal="center" vertical="center"/>
    </xf>
    <xf numFmtId="0" fontId="34" fillId="9" borderId="0" xfId="20" applyFont="1" applyFill="1"/>
    <xf numFmtId="0" fontId="35" fillId="10" borderId="0" xfId="20" applyFont="1" applyFill="1"/>
    <xf numFmtId="4" fontId="32" fillId="0" borderId="0" xfId="20" applyNumberFormat="1" applyFont="1"/>
    <xf numFmtId="0" fontId="34" fillId="9" borderId="0" xfId="30" applyFont="1" applyFill="1"/>
    <xf numFmtId="0" fontId="35" fillId="10" borderId="0" xfId="30" applyFont="1" applyFill="1"/>
    <xf numFmtId="0" fontId="7" fillId="0" borderId="0" xfId="30" applyFont="1" applyFill="1" applyAlignment="1">
      <alignment horizontal="center" vertical="center"/>
    </xf>
    <xf numFmtId="0" fontId="7" fillId="0" borderId="0" xfId="30" applyFont="1" applyFill="1"/>
    <xf numFmtId="4" fontId="7" fillId="0" borderId="0" xfId="30" applyNumberFormat="1" applyFont="1"/>
    <xf numFmtId="9" fontId="7" fillId="0" borderId="0" xfId="29" applyFont="1"/>
    <xf numFmtId="0" fontId="32" fillId="0" borderId="0" xfId="30" applyFont="1"/>
    <xf numFmtId="0" fontId="7" fillId="0" borderId="0" xfId="30" applyFont="1" applyFill="1" applyAlignment="1">
      <alignment wrapText="1"/>
    </xf>
    <xf numFmtId="0" fontId="7" fillId="0" borderId="0" xfId="30" applyFont="1" applyFill="1" applyAlignment="1"/>
    <xf numFmtId="0" fontId="7" fillId="0" borderId="0" xfId="30" applyFont="1" applyFill="1" applyAlignment="1">
      <alignment horizontal="center"/>
    </xf>
    <xf numFmtId="0" fontId="7" fillId="0" borderId="0" xfId="30" applyFont="1"/>
    <xf numFmtId="9" fontId="7" fillId="0" borderId="0" xfId="30" applyNumberFormat="1" applyFont="1"/>
    <xf numFmtId="0" fontId="33" fillId="8" borderId="0" xfId="30" applyFont="1" applyFill="1" applyAlignment="1">
      <alignment horizontal="right" vertical="center"/>
    </xf>
    <xf numFmtId="0" fontId="6" fillId="8" borderId="0" xfId="30" applyFont="1" applyFill="1" applyAlignment="1">
      <alignment horizontal="left" vertical="center"/>
    </xf>
    <xf numFmtId="0" fontId="34" fillId="9" borderId="0" xfId="30" applyFont="1" applyFill="1" applyAlignment="1">
      <alignment horizontal="center" vertical="center"/>
    </xf>
    <xf numFmtId="0" fontId="32" fillId="0" borderId="0" xfId="20" applyFont="1" applyAlignment="1">
      <alignment horizontal="center"/>
    </xf>
    <xf numFmtId="0" fontId="33" fillId="4" borderId="4" xfId="18" applyFont="1" applyFill="1" applyBorder="1" applyAlignment="1">
      <alignment vertical="center"/>
    </xf>
    <xf numFmtId="4" fontId="33" fillId="4" borderId="12" xfId="18" applyNumberFormat="1" applyFont="1" applyFill="1" applyBorder="1" applyAlignment="1">
      <alignment horizontal="right" vertical="center" wrapText="1" indent="1"/>
    </xf>
    <xf numFmtId="0" fontId="17" fillId="0" borderId="0" xfId="18" applyFont="1"/>
    <xf numFmtId="0" fontId="33" fillId="0" borderId="5" xfId="18" applyFont="1" applyFill="1" applyBorder="1" applyAlignment="1">
      <alignment vertical="center"/>
    </xf>
    <xf numFmtId="0" fontId="33" fillId="0" borderId="5" xfId="18" applyFont="1" applyFill="1" applyBorder="1" applyAlignment="1">
      <alignment horizontal="right" vertical="center"/>
    </xf>
    <xf numFmtId="0" fontId="33" fillId="0" borderId="4" xfId="18" applyFont="1" applyFill="1" applyBorder="1" applyAlignment="1">
      <alignment vertical="center"/>
    </xf>
    <xf numFmtId="4" fontId="33" fillId="0" borderId="12" xfId="18" applyNumberFormat="1" applyFont="1" applyFill="1" applyBorder="1" applyAlignment="1">
      <alignment horizontal="right" vertical="center" wrapText="1" indent="1"/>
    </xf>
    <xf numFmtId="0" fontId="7" fillId="0" borderId="4" xfId="18" applyFont="1" applyFill="1" applyBorder="1" applyAlignment="1">
      <alignment vertical="center"/>
    </xf>
    <xf numFmtId="0" fontId="7" fillId="0" borderId="5" xfId="18" applyFont="1" applyFill="1" applyBorder="1" applyAlignment="1">
      <alignment horizontal="left" vertical="center" indent="1"/>
    </xf>
    <xf numFmtId="4" fontId="32" fillId="0" borderId="12" xfId="18" applyNumberFormat="1" applyFont="1" applyFill="1" applyBorder="1" applyAlignment="1">
      <alignment horizontal="right" vertical="center" wrapText="1" indent="1"/>
    </xf>
    <xf numFmtId="0" fontId="17" fillId="0" borderId="4" xfId="18" applyFont="1" applyBorder="1"/>
    <xf numFmtId="0" fontId="32" fillId="0" borderId="6" xfId="18" applyFont="1" applyFill="1" applyBorder="1" applyAlignment="1">
      <alignment horizontal="left" vertical="center" wrapText="1" indent="1"/>
    </xf>
    <xf numFmtId="0" fontId="32" fillId="0" borderId="4" xfId="18" applyFont="1" applyFill="1" applyBorder="1" applyAlignment="1">
      <alignment horizontal="left" vertical="center"/>
    </xf>
    <xf numFmtId="0" fontId="32" fillId="0" borderId="5" xfId="18" applyFont="1" applyFill="1" applyBorder="1" applyAlignment="1">
      <alignment horizontal="left" vertical="center" indent="1"/>
    </xf>
    <xf numFmtId="0" fontId="17" fillId="0" borderId="0" xfId="18" applyFont="1" applyFill="1" applyBorder="1"/>
    <xf numFmtId="0" fontId="32" fillId="0" borderId="5" xfId="18" applyFont="1" applyFill="1" applyBorder="1" applyAlignment="1">
      <alignment horizontal="left" vertical="center" wrapText="1"/>
    </xf>
    <xf numFmtId="4" fontId="32" fillId="0" borderId="5" xfId="18" applyNumberFormat="1" applyFont="1" applyFill="1" applyBorder="1" applyAlignment="1">
      <alignment horizontal="right" vertical="center" wrapText="1" indent="1"/>
    </xf>
    <xf numFmtId="0" fontId="7" fillId="0" borderId="4" xfId="18" applyFont="1" applyFill="1" applyBorder="1" applyAlignment="1">
      <alignment horizontal="left" vertical="center"/>
    </xf>
    <xf numFmtId="0" fontId="7" fillId="0" borderId="4" xfId="18" applyFont="1" applyBorder="1" applyAlignment="1">
      <alignment horizontal="left"/>
    </xf>
    <xf numFmtId="4" fontId="32" fillId="0" borderId="12" xfId="18" applyNumberFormat="1" applyFont="1" applyFill="1" applyBorder="1" applyAlignment="1">
      <alignment horizontal="right" vertical="center" indent="1"/>
    </xf>
    <xf numFmtId="0" fontId="32" fillId="0" borderId="5" xfId="18" applyFont="1" applyFill="1" applyBorder="1" applyAlignment="1">
      <alignment horizontal="left" vertical="center"/>
    </xf>
    <xf numFmtId="4" fontId="32" fillId="0" borderId="10" xfId="18" applyNumberFormat="1" applyFont="1" applyFill="1" applyBorder="1" applyAlignment="1">
      <alignment horizontal="right" vertical="center" indent="1"/>
    </xf>
    <xf numFmtId="0" fontId="33" fillId="4" borderId="12" xfId="18" applyFont="1" applyFill="1" applyBorder="1" applyAlignment="1">
      <alignment vertical="center"/>
    </xf>
    <xf numFmtId="0" fontId="33" fillId="4" borderId="8" xfId="18" applyFont="1" applyFill="1" applyBorder="1" applyAlignment="1">
      <alignment vertical="center"/>
    </xf>
    <xf numFmtId="4" fontId="33" fillId="4" borderId="12" xfId="18" applyNumberFormat="1" applyFont="1" applyFill="1" applyBorder="1" applyAlignment="1">
      <alignment horizontal="right" vertical="center"/>
    </xf>
    <xf numFmtId="0" fontId="17" fillId="0" borderId="5" xfId="18" applyFont="1" applyBorder="1"/>
    <xf numFmtId="4" fontId="33" fillId="0" borderId="5" xfId="18" applyNumberFormat="1" applyFont="1" applyFill="1" applyBorder="1" applyAlignment="1">
      <alignment horizontal="right" vertical="center"/>
    </xf>
    <xf numFmtId="0" fontId="33" fillId="0" borderId="6" xfId="18" applyFont="1" applyFill="1" applyBorder="1" applyAlignment="1">
      <alignment vertical="center"/>
    </xf>
    <xf numFmtId="0" fontId="7" fillId="0" borderId="6" xfId="18" applyFont="1" applyFill="1" applyBorder="1" applyAlignment="1">
      <alignment horizontal="left" vertical="center" indent="1"/>
    </xf>
    <xf numFmtId="4" fontId="7" fillId="0" borderId="12" xfId="18" applyNumberFormat="1" applyFont="1" applyFill="1" applyBorder="1" applyAlignment="1">
      <alignment horizontal="right" vertical="center" wrapText="1" indent="1"/>
    </xf>
    <xf numFmtId="49" fontId="7" fillId="0" borderId="4" xfId="18" applyNumberFormat="1" applyFont="1" applyFill="1" applyBorder="1"/>
    <xf numFmtId="0" fontId="7" fillId="0" borderId="6" xfId="18" applyFont="1" applyFill="1" applyBorder="1" applyAlignment="1">
      <alignment horizontal="left" vertical="center" wrapText="1" indent="1"/>
    </xf>
    <xf numFmtId="0" fontId="7" fillId="0" borderId="5" xfId="18" applyFont="1" applyFill="1" applyBorder="1"/>
    <xf numFmtId="0" fontId="7" fillId="0" borderId="5" xfId="18" applyFont="1" applyFill="1" applyBorder="1" applyAlignment="1">
      <alignment vertical="center"/>
    </xf>
    <xf numFmtId="4" fontId="7" fillId="0" borderId="5" xfId="18" applyNumberFormat="1" applyFont="1" applyFill="1" applyBorder="1" applyAlignment="1">
      <alignment horizontal="right" vertical="center"/>
    </xf>
    <xf numFmtId="0" fontId="6" fillId="0" borderId="4" xfId="18" applyFont="1" applyFill="1" applyBorder="1" applyAlignment="1">
      <alignment vertical="center"/>
    </xf>
    <xf numFmtId="0" fontId="6" fillId="0" borderId="6" xfId="18" applyFont="1" applyFill="1" applyBorder="1" applyAlignment="1">
      <alignment vertical="center"/>
    </xf>
    <xf numFmtId="4" fontId="6" fillId="0" borderId="12" xfId="18" applyNumberFormat="1" applyFont="1" applyFill="1" applyBorder="1" applyAlignment="1">
      <alignment horizontal="right" vertical="center" wrapText="1" indent="1"/>
    </xf>
    <xf numFmtId="4" fontId="7" fillId="0" borderId="12" xfId="18" applyNumberFormat="1" applyFont="1" applyFill="1" applyBorder="1" applyAlignment="1">
      <alignment horizontal="right" vertical="center" indent="1"/>
    </xf>
    <xf numFmtId="0" fontId="32" fillId="0" borderId="5" xfId="18" applyFont="1" applyFill="1" applyBorder="1" applyAlignment="1">
      <alignment vertical="center"/>
    </xf>
    <xf numFmtId="4" fontId="32" fillId="0" borderId="5" xfId="18" applyNumberFormat="1" applyFont="1" applyFill="1" applyBorder="1" applyAlignment="1">
      <alignment horizontal="right" vertical="center"/>
    </xf>
    <xf numFmtId="0" fontId="13" fillId="0" borderId="0" xfId="7" applyFont="1" applyFill="1" applyBorder="1" applyAlignment="1" applyProtection="1">
      <alignment vertical="top"/>
      <protection locked="0"/>
    </xf>
    <xf numFmtId="0" fontId="17" fillId="0" borderId="0" xfId="7" applyFont="1" applyFill="1" applyBorder="1" applyAlignment="1" applyProtection="1">
      <alignment horizontal="center" vertical="top"/>
      <protection locked="0"/>
    </xf>
    <xf numFmtId="0" fontId="6" fillId="2" borderId="6" xfId="7" applyFont="1" applyFill="1" applyBorder="1" applyAlignment="1">
      <alignment horizontal="center" vertical="center" wrapText="1"/>
    </xf>
    <xf numFmtId="0" fontId="6" fillId="2" borderId="12" xfId="7" applyFont="1" applyFill="1" applyBorder="1" applyAlignment="1">
      <alignment horizontal="center" vertical="center" wrapText="1"/>
    </xf>
    <xf numFmtId="0" fontId="6" fillId="2" borderId="4" xfId="7" applyFont="1" applyFill="1" applyBorder="1" applyAlignment="1">
      <alignment horizontal="center" vertical="center" wrapText="1"/>
    </xf>
    <xf numFmtId="0" fontId="6" fillId="2" borderId="6" xfId="7" quotePrefix="1" applyFont="1" applyFill="1" applyBorder="1" applyAlignment="1">
      <alignment horizontal="center" vertical="center" wrapText="1"/>
    </xf>
    <xf numFmtId="0" fontId="6" fillId="2" borderId="12" xfId="7" quotePrefix="1" applyFont="1" applyFill="1" applyBorder="1" applyAlignment="1">
      <alignment horizontal="center" vertical="center" wrapText="1"/>
    </xf>
    <xf numFmtId="0" fontId="17" fillId="0" borderId="0" xfId="7" applyFont="1" applyFill="1" applyBorder="1" applyAlignment="1" applyProtection="1">
      <alignment vertical="top"/>
      <protection locked="0"/>
    </xf>
    <xf numFmtId="0" fontId="17" fillId="0" borderId="7" xfId="7" applyFont="1" applyFill="1" applyBorder="1" applyAlignment="1" applyProtection="1">
      <alignment vertical="top"/>
      <protection locked="0"/>
    </xf>
    <xf numFmtId="0" fontId="17" fillId="0" borderId="0" xfId="7" applyFont="1" applyFill="1" applyBorder="1" applyAlignment="1" applyProtection="1">
      <alignment vertical="top" wrapText="1"/>
      <protection locked="0"/>
    </xf>
    <xf numFmtId="4" fontId="17" fillId="0" borderId="13" xfId="7" applyNumberFormat="1" applyFont="1" applyFill="1" applyBorder="1" applyAlignment="1" applyProtection="1">
      <alignment vertical="top"/>
      <protection locked="0"/>
    </xf>
    <xf numFmtId="0" fontId="7" fillId="0" borderId="7" xfId="7" applyFont="1" applyFill="1" applyBorder="1" applyAlignment="1" applyProtection="1">
      <alignment vertical="top"/>
      <protection locked="0"/>
    </xf>
    <xf numFmtId="0" fontId="7" fillId="0" borderId="0" xfId="7" applyFont="1" applyFill="1" applyBorder="1" applyAlignment="1" applyProtection="1">
      <alignment vertical="top" wrapText="1"/>
      <protection locked="0"/>
    </xf>
    <xf numFmtId="4" fontId="17" fillId="0" borderId="15" xfId="7" applyNumberFormat="1" applyFont="1" applyFill="1" applyBorder="1" applyAlignment="1" applyProtection="1">
      <alignment vertical="top"/>
      <protection locked="0"/>
    </xf>
    <xf numFmtId="0" fontId="0" fillId="0" borderId="7" xfId="7" applyFont="1" applyFill="1" applyBorder="1" applyAlignment="1" applyProtection="1">
      <alignment vertical="top"/>
      <protection locked="0"/>
    </xf>
    <xf numFmtId="4" fontId="17" fillId="0" borderId="14" xfId="7" applyNumberFormat="1" applyFont="1" applyFill="1" applyBorder="1" applyAlignment="1" applyProtection="1">
      <alignment vertical="top"/>
      <protection locked="0"/>
    </xf>
    <xf numFmtId="0" fontId="7" fillId="0" borderId="4" xfId="7" quotePrefix="1" applyFont="1" applyFill="1" applyBorder="1" applyAlignment="1" applyProtection="1">
      <alignment horizontal="center" vertical="top"/>
      <protection locked="0"/>
    </xf>
    <xf numFmtId="0" fontId="6" fillId="0" borderId="5" xfId="7" applyFont="1" applyFill="1" applyBorder="1" applyAlignment="1" applyProtection="1">
      <alignment horizontal="left" vertical="top" indent="3"/>
      <protection locked="0"/>
    </xf>
    <xf numFmtId="4" fontId="7" fillId="0" borderId="12" xfId="7" applyNumberFormat="1" applyFont="1" applyFill="1" applyBorder="1" applyAlignment="1" applyProtection="1">
      <alignment vertical="top"/>
      <protection locked="0"/>
    </xf>
    <xf numFmtId="4" fontId="7" fillId="0" borderId="5" xfId="7" applyNumberFormat="1" applyFont="1" applyFill="1" applyBorder="1" applyAlignment="1" applyProtection="1">
      <alignment vertical="top"/>
      <protection locked="0"/>
    </xf>
    <xf numFmtId="4" fontId="7" fillId="0" borderId="13" xfId="7" applyNumberFormat="1" applyFont="1" applyFill="1" applyBorder="1" applyAlignment="1" applyProtection="1">
      <alignment vertical="top"/>
      <protection locked="0"/>
    </xf>
    <xf numFmtId="0" fontId="7" fillId="0" borderId="9" xfId="7" quotePrefix="1" applyFont="1" applyFill="1" applyBorder="1" applyAlignment="1" applyProtection="1">
      <alignment horizontal="center" vertical="top"/>
      <protection locked="0"/>
    </xf>
    <xf numFmtId="0" fontId="7" fillId="0" borderId="10" xfId="7" applyFont="1" applyFill="1" applyBorder="1" applyAlignment="1" applyProtection="1">
      <alignment vertical="top"/>
      <protection locked="0"/>
    </xf>
    <xf numFmtId="4" fontId="7" fillId="0" borderId="10" xfId="7" applyNumberFormat="1" applyFont="1" applyFill="1" applyBorder="1" applyAlignment="1" applyProtection="1">
      <alignment vertical="top"/>
      <protection locked="0"/>
    </xf>
    <xf numFmtId="4" fontId="7" fillId="0" borderId="11" xfId="7" applyNumberFormat="1" applyFont="1" applyFill="1" applyBorder="1" applyAlignment="1" applyProtection="1">
      <alignment vertical="top"/>
      <protection locked="0"/>
    </xf>
    <xf numFmtId="4" fontId="6" fillId="0" borderId="4" xfId="7" applyNumberFormat="1" applyFont="1" applyFill="1" applyBorder="1" applyAlignment="1" applyProtection="1">
      <alignment vertical="top"/>
      <protection locked="0"/>
    </xf>
    <xf numFmtId="4" fontId="6" fillId="0" borderId="5" xfId="7" applyNumberFormat="1" applyFont="1" applyFill="1" applyBorder="1" applyAlignment="1" applyProtection="1">
      <alignment vertical="top"/>
      <protection locked="0"/>
    </xf>
    <xf numFmtId="4" fontId="7" fillId="0" borderId="14" xfId="7" applyNumberFormat="1" applyFont="1" applyFill="1" applyBorder="1" applyAlignment="1" applyProtection="1">
      <alignment vertical="top"/>
      <protection locked="0"/>
    </xf>
    <xf numFmtId="0" fontId="6" fillId="0" borderId="7" xfId="7" applyFont="1" applyFill="1" applyBorder="1" applyAlignment="1" applyProtection="1">
      <alignment horizontal="left" vertical="top"/>
    </xf>
    <xf numFmtId="0" fontId="6" fillId="0" borderId="0" xfId="7" applyFont="1" applyFill="1" applyBorder="1" applyAlignment="1" applyProtection="1">
      <alignment horizontal="justify" vertical="top" wrapText="1"/>
    </xf>
    <xf numFmtId="4" fontId="6" fillId="0" borderId="13" xfId="7" applyNumberFormat="1" applyFont="1" applyFill="1" applyBorder="1" applyAlignment="1" applyProtection="1">
      <alignment vertical="top"/>
      <protection locked="0"/>
    </xf>
    <xf numFmtId="0" fontId="7" fillId="0" borderId="7" xfId="7" applyFont="1" applyFill="1" applyBorder="1" applyAlignment="1" applyProtection="1">
      <alignment horizontal="center" vertical="top"/>
    </xf>
    <xf numFmtId="0" fontId="7" fillId="0" borderId="0" xfId="7" applyFont="1" applyFill="1" applyBorder="1" applyAlignment="1" applyProtection="1">
      <alignment horizontal="left" vertical="top" wrapText="1"/>
    </xf>
    <xf numFmtId="4" fontId="7" fillId="0" borderId="15" xfId="7" applyNumberFormat="1" applyFont="1" applyFill="1" applyBorder="1" applyAlignment="1" applyProtection="1">
      <alignment vertical="top"/>
      <protection locked="0"/>
    </xf>
    <xf numFmtId="4" fontId="6" fillId="0" borderId="15" xfId="7" applyNumberFormat="1" applyFont="1" applyFill="1" applyBorder="1" applyAlignment="1" applyProtection="1">
      <alignment vertical="top"/>
      <protection locked="0"/>
    </xf>
    <xf numFmtId="0" fontId="6" fillId="0" borderId="7" xfId="7" applyFont="1" applyFill="1" applyBorder="1" applyAlignment="1" applyProtection="1">
      <alignment vertical="top"/>
    </xf>
    <xf numFmtId="0" fontId="6" fillId="0" borderId="0" xfId="7" applyFont="1" applyFill="1" applyBorder="1" applyAlignment="1" applyProtection="1">
      <alignment vertical="top"/>
    </xf>
    <xf numFmtId="0" fontId="7" fillId="0" borderId="4" xfId="7" quotePrefix="1" applyFont="1" applyFill="1" applyBorder="1" applyAlignment="1" applyProtection="1">
      <alignment horizontal="center" vertical="top"/>
    </xf>
    <xf numFmtId="0" fontId="6" fillId="0" borderId="5" xfId="7" applyFont="1" applyFill="1" applyBorder="1" applyAlignment="1" applyProtection="1">
      <alignment horizontal="center" vertical="top" wrapText="1"/>
    </xf>
    <xf numFmtId="0" fontId="0" fillId="0" borderId="0" xfId="7" applyFont="1" applyFill="1" applyBorder="1" applyAlignment="1" applyProtection="1">
      <alignment vertical="top"/>
      <protection locked="0"/>
    </xf>
    <xf numFmtId="4" fontId="7" fillId="0" borderId="15" xfId="0" applyNumberFormat="1" applyFont="1" applyFill="1" applyBorder="1" applyProtection="1">
      <protection locked="0"/>
    </xf>
    <xf numFmtId="4" fontId="6" fillId="0" borderId="12" xfId="0" applyNumberFormat="1" applyFont="1" applyFill="1" applyBorder="1" applyProtection="1">
      <protection locked="0"/>
    </xf>
    <xf numFmtId="0" fontId="6" fillId="0" borderId="7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4" fontId="6" fillId="0" borderId="13" xfId="0" applyNumberFormat="1" applyFont="1" applyFill="1" applyBorder="1" applyProtection="1">
      <protection locked="0"/>
    </xf>
    <xf numFmtId="0" fontId="11" fillId="0" borderId="7" xfId="0" applyFont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left"/>
    </xf>
    <xf numFmtId="4" fontId="6" fillId="0" borderId="15" xfId="0" applyNumberFormat="1" applyFont="1" applyFill="1" applyBorder="1" applyProtection="1">
      <protection locked="0"/>
    </xf>
    <xf numFmtId="0" fontId="11" fillId="0" borderId="8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left"/>
    </xf>
    <xf numFmtId="4" fontId="7" fillId="0" borderId="14" xfId="0" applyNumberFormat="1" applyFont="1" applyFill="1" applyBorder="1" applyProtection="1">
      <protection locked="0"/>
    </xf>
    <xf numFmtId="0" fontId="7" fillId="0" borderId="8" xfId="0" applyFont="1" applyFill="1" applyBorder="1" applyProtection="1"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4" fontId="6" fillId="0" borderId="14" xfId="0" applyNumberFormat="1" applyFont="1" applyFill="1" applyBorder="1" applyProtection="1">
      <protection locked="0"/>
    </xf>
    <xf numFmtId="0" fontId="7" fillId="0" borderId="7" xfId="0" applyFont="1" applyFill="1" applyBorder="1" applyAlignment="1" applyProtection="1">
      <alignment horizontal="center"/>
    </xf>
    <xf numFmtId="0" fontId="7" fillId="0" borderId="0" xfId="0" applyFont="1" applyBorder="1" applyProtection="1"/>
    <xf numFmtId="4" fontId="7" fillId="0" borderId="15" xfId="0" applyNumberFormat="1" applyFont="1" applyBorder="1" applyProtection="1">
      <protection locked="0"/>
    </xf>
    <xf numFmtId="0" fontId="7" fillId="0" borderId="3" xfId="0" applyFont="1" applyBorder="1" applyProtection="1"/>
    <xf numFmtId="4" fontId="7" fillId="0" borderId="14" xfId="0" applyNumberFormat="1" applyFont="1" applyBorder="1" applyProtection="1">
      <protection locked="0"/>
    </xf>
    <xf numFmtId="0" fontId="6" fillId="0" borderId="8" xfId="0" applyFont="1" applyFill="1" applyBorder="1" applyProtection="1">
      <protection locked="0"/>
    </xf>
    <xf numFmtId="166" fontId="6" fillId="2" borderId="12" xfId="2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right"/>
      <protection locked="0"/>
    </xf>
    <xf numFmtId="4" fontId="6" fillId="0" borderId="12" xfId="0" applyNumberFormat="1" applyFont="1" applyFill="1" applyBorder="1" applyAlignment="1" applyProtection="1">
      <alignment horizontal="right"/>
      <protection locked="0"/>
    </xf>
    <xf numFmtId="0" fontId="36" fillId="0" borderId="0" xfId="0" applyFont="1" applyProtection="1">
      <protection locked="0"/>
    </xf>
    <xf numFmtId="4" fontId="7" fillId="0" borderId="12" xfId="2" applyNumberFormat="1" applyFont="1" applyFill="1" applyBorder="1" applyAlignment="1" applyProtection="1">
      <alignment horizontal="center" vertical="center"/>
      <protection locked="0"/>
    </xf>
    <xf numFmtId="166" fontId="7" fillId="0" borderId="12" xfId="2" applyNumberFormat="1" applyFont="1" applyFill="1" applyBorder="1" applyAlignment="1" applyProtection="1">
      <alignment horizontal="center" vertical="center"/>
      <protection locked="0"/>
    </xf>
    <xf numFmtId="0" fontId="7" fillId="0" borderId="12" xfId="27" applyFont="1" applyFill="1" applyBorder="1" applyAlignment="1" applyProtection="1">
      <alignment horizontal="left"/>
      <protection locked="0"/>
    </xf>
    <xf numFmtId="4" fontId="7" fillId="0" borderId="12" xfId="27" applyNumberFormat="1" applyFont="1" applyFill="1" applyBorder="1" applyAlignment="1" applyProtection="1">
      <alignment horizontal="right"/>
      <protection locked="0"/>
    </xf>
    <xf numFmtId="4" fontId="6" fillId="0" borderId="12" xfId="27" applyNumberFormat="1" applyFont="1" applyFill="1" applyBorder="1" applyAlignment="1" applyProtection="1">
      <alignment horizontal="right"/>
      <protection locked="0"/>
    </xf>
    <xf numFmtId="0" fontId="7" fillId="0" borderId="12" xfId="27" applyFont="1" applyFill="1" applyBorder="1" applyAlignment="1" applyProtection="1">
      <alignment horizontal="center"/>
      <protection locked="0"/>
    </xf>
    <xf numFmtId="4" fontId="17" fillId="0" borderId="0" xfId="27" applyNumberFormat="1" applyFont="1" applyProtection="1">
      <protection locked="0"/>
    </xf>
    <xf numFmtId="0" fontId="29" fillId="0" borderId="0" xfId="27" applyFont="1" applyProtection="1">
      <protection locked="0"/>
    </xf>
    <xf numFmtId="0" fontId="17" fillId="0" borderId="0" xfId="0" applyFont="1" applyProtection="1">
      <protection locked="0"/>
    </xf>
    <xf numFmtId="0" fontId="17" fillId="0" borderId="0" xfId="0" applyFont="1" applyBorder="1" applyProtection="1">
      <protection locked="0"/>
    </xf>
    <xf numFmtId="4" fontId="6" fillId="2" borderId="6" xfId="26" applyNumberFormat="1" applyFont="1" applyFill="1" applyBorder="1" applyAlignment="1">
      <alignment horizontal="center" vertical="center" wrapText="1"/>
    </xf>
    <xf numFmtId="4" fontId="6" fillId="2" borderId="4" xfId="26" applyNumberFormat="1" applyFont="1" applyFill="1" applyBorder="1" applyAlignment="1">
      <alignment horizontal="center" vertical="center" wrapText="1"/>
    </xf>
    <xf numFmtId="0" fontId="7" fillId="0" borderId="0" xfId="26" applyFont="1" applyFill="1" applyBorder="1" applyAlignment="1" applyProtection="1">
      <protection hidden="1"/>
    </xf>
    <xf numFmtId="4" fontId="6" fillId="0" borderId="15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Border="1" applyProtection="1">
      <protection locked="0" hidden="1"/>
    </xf>
    <xf numFmtId="0" fontId="6" fillId="0" borderId="0" xfId="0" applyFont="1" applyFill="1" applyBorder="1" applyAlignment="1" applyProtection="1">
      <alignment horizontal="left"/>
    </xf>
    <xf numFmtId="4" fontId="17" fillId="0" borderId="0" xfId="0" applyNumberFormat="1" applyFont="1" applyProtection="1">
      <protection locked="0"/>
    </xf>
    <xf numFmtId="0" fontId="17" fillId="0" borderId="0" xfId="0" applyFont="1"/>
    <xf numFmtId="0" fontId="6" fillId="2" borderId="1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4" fontId="6" fillId="0" borderId="10" xfId="0" applyNumberFormat="1" applyFont="1" applyFill="1" applyBorder="1" applyAlignment="1">
      <alignment vertical="center" wrapText="1"/>
    </xf>
    <xf numFmtId="4" fontId="6" fillId="0" borderId="11" xfId="0" applyNumberFormat="1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" fontId="7" fillId="0" borderId="0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0" fontId="7" fillId="0" borderId="7" xfId="0" quotePrefix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" fontId="6" fillId="0" borderId="0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7" fillId="0" borderId="8" xfId="0" applyFont="1" applyFill="1" applyBorder="1"/>
    <xf numFmtId="0" fontId="6" fillId="0" borderId="2" xfId="0" applyFont="1" applyFill="1" applyBorder="1" applyAlignment="1">
      <alignment horizontal="left" vertical="center"/>
    </xf>
    <xf numFmtId="4" fontId="6" fillId="0" borderId="2" xfId="0" applyNumberFormat="1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vertical="center" wrapText="1"/>
    </xf>
    <xf numFmtId="0" fontId="7" fillId="0" borderId="9" xfId="7" applyFont="1" applyFill="1" applyBorder="1" applyAlignment="1">
      <alignment horizontal="center" vertical="center"/>
    </xf>
    <xf numFmtId="0" fontId="7" fillId="0" borderId="11" xfId="7" applyFont="1" applyFill="1" applyBorder="1" applyAlignment="1">
      <alignment horizontal="center" vertical="center"/>
    </xf>
    <xf numFmtId="0" fontId="7" fillId="0" borderId="13" xfId="7" applyFont="1" applyFill="1" applyBorder="1" applyAlignment="1">
      <alignment horizontal="center" vertical="center" wrapText="1"/>
    </xf>
    <xf numFmtId="0" fontId="6" fillId="0" borderId="17" xfId="0" applyFont="1" applyFill="1" applyBorder="1" applyAlignment="1" applyProtection="1">
      <alignment horizontal="left" vertical="center"/>
      <protection hidden="1"/>
    </xf>
    <xf numFmtId="0" fontId="6" fillId="0" borderId="18" xfId="0" applyFont="1" applyFill="1" applyBorder="1" applyAlignment="1" applyProtection="1">
      <alignment horizontal="left" vertical="center" wrapText="1"/>
    </xf>
    <xf numFmtId="4" fontId="6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8" xfId="0" applyFont="1" applyFill="1" applyBorder="1" applyAlignment="1" applyProtection="1">
      <alignment vertical="center"/>
      <protection hidden="1"/>
    </xf>
    <xf numFmtId="0" fontId="6" fillId="0" borderId="3" xfId="0" applyFont="1" applyFill="1" applyBorder="1" applyAlignment="1">
      <alignment horizontal="left" vertical="center" wrapText="1"/>
    </xf>
    <xf numFmtId="4" fontId="7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" xfId="0" applyFont="1" applyFill="1" applyBorder="1" applyAlignment="1" applyProtection="1">
      <alignment vertical="center"/>
      <protection hidden="1"/>
    </xf>
    <xf numFmtId="0" fontId="6" fillId="0" borderId="6" xfId="0" applyFont="1" applyFill="1" applyBorder="1" applyAlignment="1">
      <alignment horizontal="left" vertical="center" wrapText="1"/>
    </xf>
    <xf numFmtId="4" fontId="7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0" applyFont="1" applyFill="1" applyBorder="1" applyAlignment="1" applyProtection="1">
      <alignment vertical="center"/>
      <protection hidden="1"/>
    </xf>
    <xf numFmtId="0" fontId="7" fillId="0" borderId="11" xfId="0" applyFont="1" applyFill="1" applyBorder="1" applyAlignment="1">
      <alignment horizontal="left" vertical="center" wrapText="1"/>
    </xf>
    <xf numFmtId="4" fontId="7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1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vertical="center"/>
      <protection hidden="1"/>
    </xf>
    <xf numFmtId="0" fontId="6" fillId="0" borderId="2" xfId="0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" xfId="0" applyFont="1" applyFill="1" applyBorder="1" applyAlignment="1" applyProtection="1">
      <alignment horizontal="left" vertical="center"/>
      <protection hidden="1"/>
    </xf>
    <xf numFmtId="0" fontId="6" fillId="0" borderId="11" xfId="0" applyFont="1" applyFill="1" applyBorder="1" applyAlignment="1">
      <alignment horizontal="left" vertical="center" wrapText="1"/>
    </xf>
    <xf numFmtId="0" fontId="1" fillId="0" borderId="0" xfId="0" applyFont="1" applyProtection="1">
      <protection locked="0"/>
    </xf>
    <xf numFmtId="0" fontId="6" fillId="2" borderId="13" xfId="8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" xfId="0" applyBorder="1"/>
    <xf numFmtId="0" fontId="0" fillId="0" borderId="14" xfId="0" applyBorder="1"/>
    <xf numFmtId="0" fontId="0" fillId="0" borderId="3" xfId="0" applyBorder="1"/>
    <xf numFmtId="0" fontId="0" fillId="0" borderId="20" xfId="0" applyFont="1" applyFill="1" applyBorder="1" applyAlignment="1" applyProtection="1">
      <alignment horizontal="left" vertical="top" wrapText="1"/>
      <protection locked="0"/>
    </xf>
    <xf numFmtId="49" fontId="6" fillId="0" borderId="12" xfId="8" applyNumberFormat="1" applyFont="1" applyFill="1" applyBorder="1" applyAlignment="1">
      <alignment horizontal="center" vertical="center" wrapText="1"/>
    </xf>
    <xf numFmtId="4" fontId="6" fillId="0" borderId="12" xfId="8" applyNumberFormat="1" applyFont="1" applyFill="1" applyBorder="1" applyAlignment="1">
      <alignment horizontal="center" vertical="center"/>
    </xf>
    <xf numFmtId="4" fontId="6" fillId="0" borderId="12" xfId="8" applyNumberFormat="1" applyFont="1" applyFill="1" applyBorder="1" applyAlignment="1">
      <alignment horizontal="center" vertical="center" wrapText="1"/>
    </xf>
    <xf numFmtId="49" fontId="17" fillId="0" borderId="12" xfId="0" applyNumberFormat="1" applyFont="1" applyBorder="1" applyAlignment="1" applyProtection="1">
      <alignment horizontal="left" vertical="top"/>
      <protection locked="0"/>
    </xf>
    <xf numFmtId="4" fontId="17" fillId="0" borderId="12" xfId="0" applyNumberFormat="1" applyFont="1" applyBorder="1" applyAlignment="1" applyProtection="1">
      <alignment horizontal="right" vertical="top"/>
      <protection locked="0"/>
    </xf>
    <xf numFmtId="0" fontId="0" fillId="0" borderId="12" xfId="0" applyBorder="1"/>
    <xf numFmtId="4" fontId="0" fillId="0" borderId="12" xfId="0" applyNumberFormat="1" applyBorder="1"/>
    <xf numFmtId="0" fontId="33" fillId="2" borderId="4" xfId="18" applyFont="1" applyFill="1" applyBorder="1" applyAlignment="1">
      <alignment vertical="center"/>
    </xf>
    <xf numFmtId="0" fontId="32" fillId="0" borderId="0" xfId="30" applyFont="1" applyAlignment="1">
      <alignment horizontal="center"/>
    </xf>
    <xf numFmtId="4" fontId="32" fillId="0" borderId="0" xfId="30" applyNumberFormat="1" applyFont="1"/>
    <xf numFmtId="0" fontId="35" fillId="11" borderId="0" xfId="30" applyFont="1" applyFill="1"/>
    <xf numFmtId="0" fontId="6" fillId="0" borderId="7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wrapText="1"/>
    </xf>
    <xf numFmtId="0" fontId="6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4" xfId="0" applyFont="1" applyFill="1" applyBorder="1" applyProtection="1"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0" fontId="0" fillId="0" borderId="0" xfId="0" applyFont="1" applyFill="1" applyProtection="1">
      <protection locked="0"/>
    </xf>
    <xf numFmtId="0" fontId="6" fillId="0" borderId="7" xfId="26" applyFont="1" applyFill="1" applyBorder="1" applyAlignment="1" applyProtection="1"/>
    <xf numFmtId="0" fontId="6" fillId="0" borderId="7" xfId="8" applyFont="1" applyFill="1" applyBorder="1" applyAlignment="1" applyProtection="1">
      <alignment horizontal="left" vertical="top"/>
      <protection hidden="1"/>
    </xf>
    <xf numFmtId="165" fontId="13" fillId="0" borderId="10" xfId="0" applyNumberFormat="1" applyFont="1" applyBorder="1"/>
    <xf numFmtId="165" fontId="13" fillId="0" borderId="11" xfId="0" applyNumberFormat="1" applyFont="1" applyBorder="1"/>
    <xf numFmtId="165" fontId="17" fillId="0" borderId="0" xfId="0" applyNumberFormat="1" applyFont="1" applyBorder="1"/>
    <xf numFmtId="165" fontId="17" fillId="0" borderId="1" xfId="0" applyNumberFormat="1" applyFont="1" applyBorder="1"/>
    <xf numFmtId="165" fontId="13" fillId="0" borderId="0" xfId="0" applyNumberFormat="1" applyFont="1" applyBorder="1"/>
    <xf numFmtId="165" fontId="13" fillId="0" borderId="1" xfId="0" applyNumberFormat="1" applyFont="1" applyBorder="1"/>
    <xf numFmtId="43" fontId="0" fillId="0" borderId="12" xfId="19" applyFont="1" applyBorder="1"/>
    <xf numFmtId="4" fontId="7" fillId="0" borderId="0" xfId="8" applyNumberFormat="1" applyFont="1" applyAlignment="1" applyProtection="1">
      <alignment horizontal="center" vertical="top"/>
      <protection locked="0"/>
    </xf>
    <xf numFmtId="0" fontId="17" fillId="0" borderId="0" xfId="26" applyFont="1"/>
    <xf numFmtId="49" fontId="7" fillId="0" borderId="4" xfId="18" applyNumberFormat="1" applyFont="1" applyFill="1" applyBorder="1" applyAlignment="1">
      <alignment vertical="center"/>
    </xf>
    <xf numFmtId="0" fontId="0" fillId="0" borderId="9" xfId="0" applyBorder="1" applyProtection="1">
      <protection locked="0"/>
    </xf>
    <xf numFmtId="0" fontId="7" fillId="0" borderId="11" xfId="26" applyFont="1" applyFill="1" applyBorder="1" applyAlignment="1">
      <alignment horizontal="center" vertical="center"/>
    </xf>
    <xf numFmtId="4" fontId="7" fillId="0" borderId="13" xfId="26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7" fillId="0" borderId="1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5" fillId="0" borderId="0" xfId="0" applyFont="1"/>
    <xf numFmtId="0" fontId="37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/>
    <xf numFmtId="0" fontId="38" fillId="0" borderId="0" xfId="0" applyFont="1" applyFill="1" applyBorder="1" applyAlignment="1" applyProtection="1">
      <alignment horizontal="right" vertical="center" wrapText="1"/>
    </xf>
    <xf numFmtId="0" fontId="38" fillId="0" borderId="1" xfId="0" applyFont="1" applyFill="1" applyBorder="1" applyAlignment="1" applyProtection="1">
      <alignment horizontal="right" vertical="center" wrapText="1"/>
    </xf>
    <xf numFmtId="0" fontId="5" fillId="0" borderId="7" xfId="0" applyFont="1" applyFill="1" applyBorder="1"/>
    <xf numFmtId="0" fontId="37" fillId="0" borderId="0" xfId="0" applyFont="1" applyFill="1" applyBorder="1" applyAlignment="1" applyProtection="1">
      <alignment vertical="center" wrapText="1"/>
    </xf>
    <xf numFmtId="0" fontId="39" fillId="0" borderId="0" xfId="0" applyFont="1" applyFill="1" applyBorder="1" applyAlignment="1" applyProtection="1">
      <alignment horizontal="left" vertical="top" wrapText="1"/>
    </xf>
    <xf numFmtId="0" fontId="39" fillId="0" borderId="1" xfId="0" applyFont="1" applyFill="1" applyBorder="1" applyAlignment="1" applyProtection="1">
      <alignment horizontal="left" vertical="top" wrapText="1"/>
    </xf>
    <xf numFmtId="0" fontId="39" fillId="0" borderId="0" xfId="0" applyFont="1" applyFill="1" applyBorder="1" applyAlignment="1" applyProtection="1">
      <alignment horizontal="center" vertical="center" wrapText="1"/>
    </xf>
    <xf numFmtId="0" fontId="39" fillId="0" borderId="0" xfId="0" applyFont="1" applyFill="1" applyBorder="1" applyAlignment="1" applyProtection="1">
      <alignment vertical="center" wrapText="1"/>
    </xf>
    <xf numFmtId="169" fontId="38" fillId="0" borderId="0" xfId="0" applyNumberFormat="1" applyFont="1" applyFill="1" applyBorder="1" applyAlignment="1" applyProtection="1">
      <alignment horizontal="left" vertical="top" wrapText="1"/>
    </xf>
    <xf numFmtId="0" fontId="7" fillId="0" borderId="7" xfId="0" applyFont="1" applyFill="1" applyBorder="1"/>
    <xf numFmtId="0" fontId="7" fillId="0" borderId="0" xfId="0" applyFont="1" applyFill="1" applyBorder="1"/>
    <xf numFmtId="0" fontId="39" fillId="0" borderId="0" xfId="0" applyFont="1" applyFill="1" applyBorder="1" applyAlignment="1" applyProtection="1">
      <alignment horizontal="left" wrapText="1"/>
    </xf>
    <xf numFmtId="169" fontId="39" fillId="0" borderId="0" xfId="0" applyNumberFormat="1" applyFont="1" applyFill="1" applyBorder="1" applyAlignment="1" applyProtection="1">
      <alignment horizontal="left" vertical="top" wrapText="1"/>
    </xf>
    <xf numFmtId="44" fontId="39" fillId="0" borderId="0" xfId="31" applyFont="1" applyFill="1" applyBorder="1" applyAlignment="1" applyProtection="1">
      <alignment vertical="top" wrapText="1"/>
    </xf>
    <xf numFmtId="9" fontId="39" fillId="0" borderId="0" xfId="29" applyFont="1" applyFill="1" applyBorder="1" applyAlignment="1" applyProtection="1">
      <alignment horizontal="center" vertical="top" wrapText="1"/>
    </xf>
    <xf numFmtId="9" fontId="39" fillId="0" borderId="1" xfId="29" applyFont="1" applyFill="1" applyBorder="1" applyAlignment="1" applyProtection="1">
      <alignment horizontal="center" vertical="top" wrapText="1"/>
    </xf>
    <xf numFmtId="0" fontId="38" fillId="0" borderId="0" xfId="0" applyFont="1" applyFill="1" applyBorder="1" applyAlignment="1" applyProtection="1">
      <alignment horizontal="center" vertical="center" wrapText="1"/>
    </xf>
    <xf numFmtId="0" fontId="38" fillId="0" borderId="0" xfId="0" applyFont="1" applyFill="1" applyBorder="1" applyAlignment="1" applyProtection="1">
      <alignment vertical="center" wrapText="1"/>
    </xf>
    <xf numFmtId="44" fontId="38" fillId="0" borderId="0" xfId="31" applyFont="1" applyFill="1" applyBorder="1" applyAlignment="1" applyProtection="1">
      <alignment horizontal="left" vertical="top" wrapText="1"/>
    </xf>
    <xf numFmtId="9" fontId="38" fillId="0" borderId="0" xfId="29" applyFont="1" applyFill="1" applyBorder="1" applyAlignment="1" applyProtection="1">
      <alignment horizontal="center" vertical="top" wrapText="1"/>
    </xf>
    <xf numFmtId="9" fontId="38" fillId="0" borderId="1" xfId="29" applyFont="1" applyFill="1" applyBorder="1" applyAlignment="1" applyProtection="1">
      <alignment horizontal="center" vertical="top" wrapText="1"/>
    </xf>
    <xf numFmtId="0" fontId="39" fillId="0" borderId="0" xfId="0" applyFont="1" applyFill="1" applyBorder="1" applyAlignment="1" applyProtection="1">
      <alignment horizontal="center" vertical="top" wrapText="1"/>
    </xf>
    <xf numFmtId="43" fontId="38" fillId="3" borderId="5" xfId="0" applyNumberFormat="1" applyFont="1" applyFill="1" applyBorder="1" applyAlignment="1" applyProtection="1">
      <alignment horizontal="right" vertical="center" wrapText="1"/>
    </xf>
    <xf numFmtId="9" fontId="38" fillId="3" borderId="5" xfId="29" applyFont="1" applyFill="1" applyBorder="1" applyAlignment="1" applyProtection="1">
      <alignment horizontal="center" vertical="top" wrapText="1"/>
    </xf>
    <xf numFmtId="9" fontId="38" fillId="3" borderId="6" xfId="29" applyFont="1" applyFill="1" applyBorder="1" applyAlignment="1" applyProtection="1">
      <alignment horizontal="center" vertical="top" wrapText="1"/>
    </xf>
    <xf numFmtId="0" fontId="38" fillId="0" borderId="7" xfId="0" applyFont="1" applyFill="1" applyBorder="1" applyAlignment="1" applyProtection="1">
      <alignment horizontal="left" vertical="center" wrapText="1"/>
    </xf>
    <xf numFmtId="0" fontId="38" fillId="0" borderId="0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/>
    <xf numFmtId="0" fontId="39" fillId="0" borderId="2" xfId="0" applyFont="1" applyFill="1" applyBorder="1" applyAlignment="1" applyProtection="1">
      <alignment horizontal="left" vertical="top" wrapText="1"/>
    </xf>
    <xf numFmtId="0" fontId="39" fillId="0" borderId="2" xfId="0" applyFont="1" applyFill="1" applyBorder="1" applyAlignment="1" applyProtection="1">
      <alignment horizontal="center" vertical="top" wrapText="1"/>
    </xf>
    <xf numFmtId="0" fontId="39" fillId="0" borderId="3" xfId="0" applyFont="1" applyFill="1" applyBorder="1" applyAlignment="1" applyProtection="1">
      <alignment horizontal="left" vertical="top" wrapText="1"/>
    </xf>
    <xf numFmtId="0" fontId="7" fillId="0" borderId="7" xfId="0" applyFont="1" applyBorder="1"/>
    <xf numFmtId="0" fontId="7" fillId="0" borderId="0" xfId="0" applyFont="1" applyBorder="1"/>
    <xf numFmtId="0" fontId="39" fillId="13" borderId="0" xfId="0" applyFont="1" applyFill="1" applyBorder="1" applyAlignment="1" applyProtection="1">
      <alignment horizontal="left" vertical="top" wrapText="1"/>
    </xf>
    <xf numFmtId="0" fontId="39" fillId="13" borderId="0" xfId="0" applyFont="1" applyFill="1" applyBorder="1" applyAlignment="1" applyProtection="1">
      <alignment horizontal="center" vertical="top" wrapText="1"/>
    </xf>
    <xf numFmtId="0" fontId="39" fillId="13" borderId="1" xfId="0" applyFont="1" applyFill="1" applyBorder="1" applyAlignment="1" applyProtection="1">
      <alignment horizontal="left" vertical="top" wrapText="1"/>
    </xf>
    <xf numFmtId="43" fontId="38" fillId="14" borderId="5" xfId="0" applyNumberFormat="1" applyFont="1" applyFill="1" applyBorder="1" applyAlignment="1" applyProtection="1">
      <alignment horizontal="right" vertical="center" wrapText="1"/>
    </xf>
    <xf numFmtId="9" fontId="38" fillId="12" borderId="5" xfId="29" applyFont="1" applyFill="1" applyBorder="1" applyAlignment="1" applyProtection="1">
      <alignment horizontal="center" vertical="top" wrapText="1"/>
    </xf>
    <xf numFmtId="9" fontId="38" fillId="12" borderId="6" xfId="29" applyFont="1" applyFill="1" applyBorder="1" applyAlignment="1" applyProtection="1">
      <alignment horizontal="center" vertical="top" wrapText="1"/>
    </xf>
    <xf numFmtId="0" fontId="5" fillId="0" borderId="8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7" fillId="0" borderId="20" xfId="0" applyFont="1" applyFill="1" applyBorder="1" applyAlignment="1" applyProtection="1">
      <alignment horizontal="left" wrapText="1"/>
      <protection locked="0"/>
    </xf>
    <xf numFmtId="0" fontId="40" fillId="0" borderId="43" xfId="0" applyNumberFormat="1" applyFont="1" applyFill="1" applyBorder="1" applyAlignment="1">
      <alignment horizontal="left"/>
    </xf>
    <xf numFmtId="0" fontId="41" fillId="0" borderId="0" xfId="0" applyFont="1"/>
    <xf numFmtId="0" fontId="41" fillId="0" borderId="2" xfId="0" applyFont="1" applyBorder="1"/>
    <xf numFmtId="166" fontId="6" fillId="2" borderId="4" xfId="2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32" fillId="0" borderId="0" xfId="30" applyFont="1" applyAlignment="1">
      <alignment vertical="center"/>
    </xf>
    <xf numFmtId="49" fontId="11" fillId="0" borderId="0" xfId="7" applyNumberFormat="1" applyFont="1" applyFill="1" applyBorder="1" applyAlignment="1" applyProtection="1">
      <alignment vertical="top"/>
      <protection locked="0"/>
    </xf>
    <xf numFmtId="0" fontId="7" fillId="0" borderId="10" xfId="7" quotePrefix="1" applyFont="1" applyFill="1" applyBorder="1" applyAlignment="1" applyProtection="1">
      <alignment horizontal="center" vertical="top"/>
      <protection locked="0"/>
    </xf>
    <xf numFmtId="4" fontId="6" fillId="0" borderId="6" xfId="7" applyNumberFormat="1" applyFont="1" applyFill="1" applyBorder="1" applyAlignment="1" applyProtection="1">
      <alignment vertical="top"/>
      <protection locked="0"/>
    </xf>
    <xf numFmtId="0" fontId="42" fillId="0" borderId="0" xfId="8" applyFont="1" applyAlignment="1" applyProtection="1">
      <alignment vertical="top" wrapText="1"/>
      <protection locked="0"/>
    </xf>
    <xf numFmtId="4" fontId="42" fillId="0" borderId="0" xfId="8" applyNumberFormat="1" applyFont="1" applyAlignment="1" applyProtection="1">
      <alignment horizontal="center" vertical="top"/>
      <protection locked="0"/>
    </xf>
    <xf numFmtId="166" fontId="7" fillId="0" borderId="12" xfId="2" applyNumberFormat="1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/>
    </xf>
    <xf numFmtId="0" fontId="12" fillId="15" borderId="6" xfId="8" applyFont="1" applyFill="1" applyBorder="1" applyAlignment="1">
      <alignment horizontal="center" vertical="center" wrapText="1"/>
    </xf>
    <xf numFmtId="0" fontId="12" fillId="15" borderId="12" xfId="8" applyFont="1" applyFill="1" applyBorder="1" applyAlignment="1">
      <alignment horizontal="center" vertical="center" wrapText="1"/>
    </xf>
    <xf numFmtId="4" fontId="12" fillId="15" borderId="12" xfId="8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43" fillId="0" borderId="5" xfId="0" applyNumberFormat="1" applyFont="1" applyFill="1" applyBorder="1" applyAlignment="1" applyProtection="1">
      <alignment vertical="center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13" fillId="7" borderId="8" xfId="0" applyFont="1" applyFill="1" applyBorder="1" applyAlignment="1" applyProtection="1">
      <alignment horizontal="left"/>
      <protection locked="0"/>
    </xf>
    <xf numFmtId="0" fontId="0" fillId="7" borderId="2" xfId="0" applyNumberFormat="1" applyFont="1" applyFill="1" applyBorder="1" applyAlignment="1" applyProtection="1">
      <alignment horizontal="left" vertical="center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4" fontId="13" fillId="7" borderId="3" xfId="0" applyNumberFormat="1" applyFont="1" applyFill="1" applyBorder="1" applyAlignment="1" applyProtection="1">
      <alignment horizontal="right" vertical="center" wrapText="1"/>
      <protection locked="0"/>
    </xf>
    <xf numFmtId="43" fontId="7" fillId="0" borderId="12" xfId="19" applyFont="1" applyBorder="1" applyProtection="1">
      <protection locked="0"/>
    </xf>
    <xf numFmtId="4" fontId="0" fillId="0" borderId="0" xfId="0" applyNumberFormat="1"/>
    <xf numFmtId="0" fontId="6" fillId="0" borderId="7" xfId="8" applyFont="1" applyFill="1" applyBorder="1" applyAlignment="1" applyProtection="1">
      <alignment vertical="top" wrapText="1"/>
      <protection locked="0"/>
    </xf>
    <xf numFmtId="4" fontId="7" fillId="0" borderId="0" xfId="8" applyNumberFormat="1" applyFont="1" applyAlignment="1" applyProtection="1">
      <alignment horizontal="center" vertical="top"/>
      <protection locked="0"/>
    </xf>
    <xf numFmtId="0" fontId="6" fillId="2" borderId="5" xfId="8" applyFont="1" applyFill="1" applyBorder="1" applyAlignment="1">
      <alignment horizontal="center" vertical="center" wrapText="1"/>
    </xf>
    <xf numFmtId="4" fontId="7" fillId="0" borderId="0" xfId="8" applyNumberFormat="1" applyFont="1" applyAlignment="1" applyProtection="1">
      <alignment horizontal="center" vertical="top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4" fontId="7" fillId="0" borderId="0" xfId="8" applyNumberFormat="1" applyFont="1" applyFill="1" applyBorder="1" applyAlignment="1" applyProtection="1">
      <alignment horizontal="right" vertical="top"/>
      <protection locked="0"/>
    </xf>
    <xf numFmtId="0" fontId="6" fillId="0" borderId="9" xfId="8" applyFont="1" applyFill="1" applyBorder="1" applyAlignment="1" applyProtection="1">
      <alignment horizontal="center" vertical="center"/>
    </xf>
    <xf numFmtId="0" fontId="6" fillId="0" borderId="7" xfId="8" applyFont="1" applyFill="1" applyBorder="1" applyAlignment="1">
      <alignment vertical="top" wrapText="1"/>
    </xf>
    <xf numFmtId="0" fontId="10" fillId="0" borderId="7" xfId="8" applyFont="1" applyFill="1" applyBorder="1" applyAlignment="1">
      <alignment vertical="top" wrapText="1"/>
    </xf>
    <xf numFmtId="0" fontId="7" fillId="0" borderId="7" xfId="8" applyFont="1" applyFill="1" applyBorder="1" applyAlignment="1">
      <alignment horizontal="left" vertical="top" wrapText="1"/>
    </xf>
    <xf numFmtId="0" fontId="7" fillId="0" borderId="7" xfId="8" applyFont="1" applyFill="1" applyBorder="1" applyAlignment="1">
      <alignment vertical="top" wrapText="1"/>
    </xf>
    <xf numFmtId="0" fontId="7" fillId="0" borderId="8" xfId="8" applyFont="1" applyFill="1" applyBorder="1" applyAlignment="1">
      <alignment horizontal="left" vertical="top" wrapText="1"/>
    </xf>
    <xf numFmtId="4" fontId="7" fillId="0" borderId="0" xfId="8" applyNumberFormat="1" applyFont="1" applyFill="1" applyBorder="1" applyAlignment="1" applyProtection="1">
      <alignment horizontal="left" vertical="top"/>
      <protection locked="0"/>
    </xf>
    <xf numFmtId="0" fontId="10" fillId="0" borderId="9" xfId="8" applyFont="1" applyFill="1" applyBorder="1" applyAlignment="1" applyProtection="1">
      <alignment horizontal="left" vertical="top"/>
    </xf>
    <xf numFmtId="0" fontId="6" fillId="0" borderId="10" xfId="8" applyFont="1" applyFill="1" applyBorder="1" applyAlignment="1" applyProtection="1">
      <alignment horizontal="left" vertical="top" wrapText="1"/>
    </xf>
    <xf numFmtId="0" fontId="7" fillId="0" borderId="7" xfId="8" applyFont="1" applyFill="1" applyBorder="1" applyAlignment="1" applyProtection="1">
      <alignment horizontal="center" vertical="top"/>
    </xf>
    <xf numFmtId="0" fontId="6" fillId="0" borderId="0" xfId="8" applyFont="1" applyFill="1" applyBorder="1" applyAlignment="1" applyProtection="1">
      <alignment horizontal="left" vertical="top" wrapText="1" indent="5"/>
    </xf>
    <xf numFmtId="0" fontId="6" fillId="0" borderId="7" xfId="8" applyFont="1" applyFill="1" applyBorder="1" applyAlignment="1" applyProtection="1">
      <alignment vertical="top"/>
    </xf>
    <xf numFmtId="0" fontId="6" fillId="0" borderId="0" xfId="8" applyFont="1" applyFill="1" applyBorder="1" applyAlignment="1" applyProtection="1">
      <alignment vertical="top" wrapText="1"/>
    </xf>
    <xf numFmtId="4" fontId="7" fillId="0" borderId="0" xfId="8" applyNumberFormat="1" applyFont="1" applyFill="1" applyBorder="1" applyAlignment="1" applyProtection="1">
      <alignment horizontal="left" vertical="top" wrapText="1"/>
    </xf>
    <xf numFmtId="0" fontId="7" fillId="0" borderId="7" xfId="8" applyFont="1" applyFill="1" applyBorder="1" applyAlignment="1" applyProtection="1">
      <alignment horizontal="center" vertical="top"/>
      <protection hidden="1"/>
    </xf>
    <xf numFmtId="0" fontId="14" fillId="0" borderId="0" xfId="8" applyFont="1" applyFill="1" applyBorder="1" applyAlignment="1" applyProtection="1">
      <alignment vertical="top" wrapText="1"/>
    </xf>
    <xf numFmtId="0" fontId="6" fillId="0" borderId="7" xfId="8" applyFont="1" applyFill="1" applyBorder="1" applyAlignment="1" applyProtection="1">
      <alignment horizontal="left" vertical="top"/>
    </xf>
    <xf numFmtId="0" fontId="6" fillId="0" borderId="0" xfId="8" applyFont="1" applyFill="1" applyBorder="1" applyAlignment="1" applyProtection="1">
      <alignment horizontal="left" vertical="top" wrapText="1"/>
    </xf>
    <xf numFmtId="0" fontId="7" fillId="0" borderId="8" xfId="8" applyFont="1" applyFill="1" applyBorder="1" applyAlignment="1">
      <alignment vertical="top"/>
    </xf>
    <xf numFmtId="0" fontId="17" fillId="0" borderId="0" xfId="27" applyFont="1" applyFill="1" applyBorder="1" applyAlignment="1" applyProtection="1">
      <alignment vertical="top"/>
      <protection locked="0"/>
    </xf>
    <xf numFmtId="0" fontId="42" fillId="0" borderId="0" xfId="8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horizontal="right" vertical="top"/>
      <protection locked="0"/>
    </xf>
    <xf numFmtId="0" fontId="1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7" fillId="0" borderId="7" xfId="20" applyFont="1" applyBorder="1" applyProtection="1">
      <protection locked="0"/>
    </xf>
    <xf numFmtId="0" fontId="7" fillId="0" borderId="0" xfId="20" applyFont="1" applyBorder="1" applyProtection="1">
      <protection locked="0"/>
    </xf>
    <xf numFmtId="0" fontId="7" fillId="0" borderId="1" xfId="20" applyFont="1" applyBorder="1" applyProtection="1">
      <protection locked="0"/>
    </xf>
    <xf numFmtId="4" fontId="7" fillId="0" borderId="1" xfId="20" applyNumberFormat="1" applyFont="1" applyBorder="1" applyProtection="1">
      <protection locked="0"/>
    </xf>
    <xf numFmtId="0" fontId="7" fillId="0" borderId="8" xfId="20" applyFont="1" applyBorder="1" applyProtection="1">
      <protection locked="0"/>
    </xf>
    <xf numFmtId="0" fontId="7" fillId="0" borderId="2" xfId="20" applyFont="1" applyBorder="1" applyProtection="1">
      <protection locked="0"/>
    </xf>
    <xf numFmtId="0" fontId="0" fillId="0" borderId="4" xfId="0" applyBorder="1"/>
    <xf numFmtId="0" fontId="7" fillId="0" borderId="9" xfId="20" applyFont="1" applyBorder="1" applyProtection="1">
      <protection locked="0"/>
    </xf>
    <xf numFmtId="0" fontId="0" fillId="0" borderId="7" xfId="0" applyBorder="1"/>
    <xf numFmtId="0" fontId="0" fillId="0" borderId="0" xfId="0" applyBorder="1"/>
    <xf numFmtId="4" fontId="0" fillId="0" borderId="0" xfId="0" applyNumberFormat="1" applyBorder="1"/>
    <xf numFmtId="0" fontId="7" fillId="0" borderId="11" xfId="20" applyFont="1" applyBorder="1" applyProtection="1">
      <protection locked="0"/>
    </xf>
    <xf numFmtId="0" fontId="7" fillId="0" borderId="13" xfId="20" applyFont="1" applyBorder="1" applyProtection="1">
      <protection locked="0"/>
    </xf>
    <xf numFmtId="0" fontId="7" fillId="0" borderId="15" xfId="20" applyFont="1" applyBorder="1" applyProtection="1">
      <protection locked="0"/>
    </xf>
    <xf numFmtId="0" fontId="7" fillId="0" borderId="12" xfId="20" applyFont="1" applyBorder="1" applyProtection="1">
      <protection locked="0"/>
    </xf>
    <xf numFmtId="0" fontId="7" fillId="0" borderId="6" xfId="20" applyFont="1" applyBorder="1" applyProtection="1">
      <protection locked="0"/>
    </xf>
    <xf numFmtId="4" fontId="7" fillId="0" borderId="6" xfId="20" applyNumberFormat="1" applyFont="1" applyBorder="1" applyProtection="1">
      <protection locked="0"/>
    </xf>
    <xf numFmtId="0" fontId="0" fillId="0" borderId="11" xfId="0" applyBorder="1"/>
    <xf numFmtId="4" fontId="0" fillId="0" borderId="1" xfId="0" applyNumberFormat="1" applyBorder="1"/>
    <xf numFmtId="4" fontId="0" fillId="0" borderId="3" xfId="0" applyNumberFormat="1" applyBorder="1"/>
    <xf numFmtId="0" fontId="0" fillId="0" borderId="13" xfId="0" applyBorder="1"/>
    <xf numFmtId="0" fontId="0" fillId="0" borderId="6" xfId="0" applyBorder="1"/>
    <xf numFmtId="4" fontId="0" fillId="0" borderId="6" xfId="0" applyNumberFormat="1" applyBorder="1"/>
    <xf numFmtId="0" fontId="44" fillId="0" borderId="44" xfId="0" applyFont="1" applyBorder="1"/>
    <xf numFmtId="4" fontId="44" fillId="0" borderId="45" xfId="0" applyNumberFormat="1" applyFont="1" applyBorder="1"/>
    <xf numFmtId="0" fontId="44" fillId="0" borderId="45" xfId="0" applyFont="1" applyBorder="1"/>
    <xf numFmtId="0" fontId="44" fillId="0" borderId="46" xfId="0" applyFont="1" applyBorder="1"/>
    <xf numFmtId="0" fontId="44" fillId="0" borderId="47" xfId="0" applyFont="1" applyBorder="1"/>
    <xf numFmtId="4" fontId="44" fillId="0" borderId="47" xfId="0" applyNumberFormat="1" applyFont="1" applyBorder="1"/>
    <xf numFmtId="4" fontId="0" fillId="0" borderId="11" xfId="0" applyNumberFormat="1" applyBorder="1"/>
    <xf numFmtId="0" fontId="6" fillId="2" borderId="4" xfId="8" applyFont="1" applyFill="1" applyBorder="1" applyAlignment="1" applyProtection="1">
      <alignment horizontal="center" vertical="center" wrapText="1"/>
      <protection locked="0"/>
    </xf>
    <xf numFmtId="0" fontId="6" fillId="2" borderId="5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 wrapText="1"/>
      <protection locked="0"/>
    </xf>
    <xf numFmtId="0" fontId="6" fillId="0" borderId="7" xfId="8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vertical="top" wrapText="1"/>
      <protection locked="0"/>
    </xf>
    <xf numFmtId="0" fontId="6" fillId="2" borderId="9" xfId="8" applyFont="1" applyFill="1" applyBorder="1" applyAlignment="1" applyProtection="1">
      <alignment horizontal="center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11" xfId="8" applyFont="1" applyFill="1" applyBorder="1" applyAlignment="1" applyProtection="1">
      <alignment horizontal="center" vertical="center" wrapText="1"/>
      <protection locked="0"/>
    </xf>
    <xf numFmtId="0" fontId="7" fillId="0" borderId="10" xfId="8" applyFont="1" applyBorder="1" applyAlignment="1">
      <alignment horizontal="left" vertical="center" wrapText="1"/>
    </xf>
    <xf numFmtId="0" fontId="0" fillId="0" borderId="10" xfId="0" applyBorder="1" applyAlignment="1" applyProtection="1">
      <alignment horizontal="left" vertical="center"/>
      <protection locked="0"/>
    </xf>
    <xf numFmtId="4" fontId="7" fillId="0" borderId="0" xfId="8" applyNumberFormat="1" applyFont="1" applyFill="1" applyBorder="1" applyAlignment="1" applyProtection="1">
      <alignment horizontal="left" vertical="top"/>
      <protection locked="0"/>
    </xf>
    <xf numFmtId="0" fontId="7" fillId="0" borderId="10" xfId="8" applyFont="1" applyFill="1" applyBorder="1" applyAlignment="1" applyProtection="1">
      <alignment horizontal="left" vertical="center" shrinkToFit="1"/>
      <protection locked="0"/>
    </xf>
    <xf numFmtId="0" fontId="6" fillId="2" borderId="4" xfId="8" applyFont="1" applyFill="1" applyBorder="1" applyAlignment="1">
      <alignment horizontal="center" vertical="center" wrapText="1"/>
    </xf>
    <xf numFmtId="0" fontId="6" fillId="2" borderId="5" xfId="8" applyFont="1" applyFill="1" applyBorder="1" applyAlignment="1">
      <alignment horizontal="center" vertical="center" wrapText="1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13" fillId="4" borderId="8" xfId="18" applyFont="1" applyFill="1" applyBorder="1" applyAlignment="1">
      <alignment horizontal="center" vertical="center"/>
    </xf>
    <xf numFmtId="0" fontId="13" fillId="4" borderId="2" xfId="18" applyFont="1" applyFill="1" applyBorder="1" applyAlignment="1">
      <alignment horizontal="center" vertical="center"/>
    </xf>
    <xf numFmtId="0" fontId="13" fillId="4" borderId="3" xfId="18" applyFont="1" applyFill="1" applyBorder="1" applyAlignment="1">
      <alignment horizontal="center" vertical="center"/>
    </xf>
    <xf numFmtId="0" fontId="13" fillId="4" borderId="9" xfId="18" applyFont="1" applyFill="1" applyBorder="1" applyAlignment="1">
      <alignment horizontal="center" vertical="center"/>
    </xf>
    <xf numFmtId="0" fontId="13" fillId="4" borderId="10" xfId="18" applyFont="1" applyFill="1" applyBorder="1" applyAlignment="1">
      <alignment horizontal="center" vertical="center"/>
    </xf>
    <xf numFmtId="0" fontId="13" fillId="4" borderId="11" xfId="18" applyFont="1" applyFill="1" applyBorder="1" applyAlignment="1">
      <alignment horizontal="center" vertical="center"/>
    </xf>
    <xf numFmtId="0" fontId="13" fillId="4" borderId="7" xfId="18" applyFont="1" applyFill="1" applyBorder="1" applyAlignment="1">
      <alignment horizontal="center" vertical="center"/>
    </xf>
    <xf numFmtId="0" fontId="13" fillId="4" borderId="0" xfId="18" applyFont="1" applyFill="1" applyBorder="1" applyAlignment="1">
      <alignment horizontal="center" vertical="center"/>
    </xf>
    <xf numFmtId="0" fontId="13" fillId="4" borderId="1" xfId="18" applyFont="1" applyFill="1" applyBorder="1" applyAlignment="1">
      <alignment horizontal="center" vertical="center"/>
    </xf>
    <xf numFmtId="0" fontId="6" fillId="4" borderId="9" xfId="18" applyFont="1" applyFill="1" applyBorder="1" applyAlignment="1" applyProtection="1">
      <alignment horizontal="center" vertical="center" wrapText="1"/>
      <protection locked="0"/>
    </xf>
    <xf numFmtId="0" fontId="6" fillId="4" borderId="10" xfId="18" applyFont="1" applyFill="1" applyBorder="1" applyAlignment="1" applyProtection="1">
      <alignment horizontal="center" vertical="center" wrapText="1"/>
      <protection locked="0"/>
    </xf>
    <xf numFmtId="0" fontId="6" fillId="4" borderId="11" xfId="18" applyFont="1" applyFill="1" applyBorder="1" applyAlignment="1" applyProtection="1">
      <alignment horizontal="center" vertical="center" wrapText="1"/>
      <protection locked="0"/>
    </xf>
    <xf numFmtId="0" fontId="6" fillId="4" borderId="7" xfId="18" applyFont="1" applyFill="1" applyBorder="1" applyAlignment="1" applyProtection="1">
      <alignment horizontal="center" vertical="center" wrapText="1"/>
      <protection locked="0"/>
    </xf>
    <xf numFmtId="0" fontId="6" fillId="4" borderId="0" xfId="18" applyFont="1" applyFill="1" applyBorder="1" applyAlignment="1" applyProtection="1">
      <alignment horizontal="center" vertical="center" wrapText="1"/>
      <protection locked="0"/>
    </xf>
    <xf numFmtId="0" fontId="6" fillId="4" borderId="1" xfId="18" applyFont="1" applyFill="1" applyBorder="1" applyAlignment="1" applyProtection="1">
      <alignment horizontal="center" vertical="center" wrapText="1"/>
      <protection locked="0"/>
    </xf>
    <xf numFmtId="0" fontId="6" fillId="8" borderId="0" xfId="30" applyFont="1" applyFill="1" applyAlignment="1">
      <alignment horizontal="center" vertical="center"/>
    </xf>
    <xf numFmtId="0" fontId="6" fillId="8" borderId="0" xfId="30" applyFont="1" applyFill="1" applyAlignment="1">
      <alignment vertical="center"/>
    </xf>
    <xf numFmtId="0" fontId="33" fillId="8" borderId="0" xfId="30" applyFont="1" applyFill="1" applyAlignment="1">
      <alignment horizontal="center" vertical="center"/>
    </xf>
    <xf numFmtId="0" fontId="33" fillId="8" borderId="0" xfId="20" applyFont="1" applyFill="1" applyAlignment="1">
      <alignment horizontal="center" vertical="center"/>
    </xf>
    <xf numFmtId="0" fontId="6" fillId="0" borderId="7" xfId="7" applyFont="1" applyFill="1" applyBorder="1" applyAlignment="1" applyProtection="1">
      <alignment horizontal="left" vertical="top" wrapText="1"/>
    </xf>
    <xf numFmtId="0" fontId="6" fillId="0" borderId="1" xfId="7" applyFont="1" applyFill="1" applyBorder="1" applyAlignment="1" applyProtection="1">
      <alignment horizontal="left" vertical="top" wrapText="1"/>
    </xf>
    <xf numFmtId="0" fontId="0" fillId="0" borderId="0" xfId="7" applyFont="1" applyFill="1" applyBorder="1" applyAlignment="1" applyProtection="1">
      <alignment horizontal="left" vertical="top" wrapText="1"/>
      <protection locked="0"/>
    </xf>
    <xf numFmtId="0" fontId="6" fillId="2" borderId="4" xfId="7" applyFont="1" applyFill="1" applyBorder="1" applyAlignment="1" applyProtection="1">
      <alignment horizontal="center" vertical="center" wrapText="1"/>
      <protection locked="0"/>
    </xf>
    <xf numFmtId="0" fontId="6" fillId="2" borderId="5" xfId="7" applyFont="1" applyFill="1" applyBorder="1" applyAlignment="1" applyProtection="1">
      <alignment horizontal="center" vertical="center" wrapText="1"/>
      <protection locked="0"/>
    </xf>
    <xf numFmtId="0" fontId="6" fillId="2" borderId="6" xfId="7" applyFont="1" applyFill="1" applyBorder="1" applyAlignment="1" applyProtection="1">
      <alignment horizontal="center" vertical="center" wrapText="1"/>
      <protection locked="0"/>
    </xf>
    <xf numFmtId="0" fontId="6" fillId="2" borderId="9" xfId="7" applyFont="1" applyFill="1" applyBorder="1" applyAlignment="1">
      <alignment horizontal="center" vertical="center"/>
    </xf>
    <xf numFmtId="0" fontId="6" fillId="2" borderId="11" xfId="7" applyFont="1" applyFill="1" applyBorder="1" applyAlignment="1">
      <alignment horizontal="center" vertical="center"/>
    </xf>
    <xf numFmtId="0" fontId="6" fillId="2" borderId="7" xfId="7" applyFont="1" applyFill="1" applyBorder="1" applyAlignment="1">
      <alignment horizontal="center" vertical="center"/>
    </xf>
    <xf numFmtId="0" fontId="6" fillId="2" borderId="1" xfId="7" applyFont="1" applyFill="1" applyBorder="1" applyAlignment="1">
      <alignment horizontal="center" vertical="center"/>
    </xf>
    <xf numFmtId="0" fontId="6" fillId="2" borderId="8" xfId="7" applyFont="1" applyFill="1" applyBorder="1" applyAlignment="1">
      <alignment horizontal="center" vertical="center"/>
    </xf>
    <xf numFmtId="0" fontId="6" fillId="2" borderId="3" xfId="7" applyFont="1" applyFill="1" applyBorder="1" applyAlignment="1">
      <alignment horizontal="center" vertical="center"/>
    </xf>
    <xf numFmtId="0" fontId="6" fillId="2" borderId="13" xfId="7" applyFont="1" applyFill="1" applyBorder="1" applyAlignment="1">
      <alignment horizontal="center" vertical="center" wrapText="1"/>
    </xf>
    <xf numFmtId="0" fontId="6" fillId="2" borderId="14" xfId="7" applyFont="1" applyFill="1" applyBorder="1" applyAlignment="1">
      <alignment horizontal="center" vertical="center" wrapText="1"/>
    </xf>
    <xf numFmtId="0" fontId="6" fillId="2" borderId="9" xfId="7" applyFont="1" applyFill="1" applyBorder="1" applyAlignment="1">
      <alignment horizontal="center" vertical="center" wrapText="1"/>
    </xf>
    <xf numFmtId="0" fontId="6" fillId="2" borderId="11" xfId="7" applyFont="1" applyFill="1" applyBorder="1" applyAlignment="1">
      <alignment horizontal="center" vertical="center" wrapText="1"/>
    </xf>
    <xf numFmtId="0" fontId="6" fillId="2" borderId="7" xfId="7" applyFont="1" applyFill="1" applyBorder="1" applyAlignment="1">
      <alignment horizontal="center" vertical="center" wrapText="1"/>
    </xf>
    <xf numFmtId="0" fontId="6" fillId="2" borderId="1" xfId="7" applyFont="1" applyFill="1" applyBorder="1" applyAlignment="1">
      <alignment horizontal="center" vertical="center" wrapText="1"/>
    </xf>
    <xf numFmtId="0" fontId="6" fillId="2" borderId="8" xfId="7" applyFont="1" applyFill="1" applyBorder="1" applyAlignment="1">
      <alignment horizontal="center" vertical="center" wrapText="1"/>
    </xf>
    <xf numFmtId="0" fontId="6" fillId="2" borderId="3" xfId="7" applyFont="1" applyFill="1" applyBorder="1" applyAlignment="1">
      <alignment horizontal="center" vertical="center" wrapText="1"/>
    </xf>
    <xf numFmtId="0" fontId="6" fillId="2" borderId="9" xfId="26" applyFont="1" applyFill="1" applyBorder="1" applyAlignment="1">
      <alignment horizontal="center" vertical="center"/>
    </xf>
    <xf numFmtId="0" fontId="6" fillId="2" borderId="11" xfId="26" applyFont="1" applyFill="1" applyBorder="1" applyAlignment="1">
      <alignment horizontal="center" vertical="center"/>
    </xf>
    <xf numFmtId="0" fontId="6" fillId="2" borderId="7" xfId="26" applyFont="1" applyFill="1" applyBorder="1" applyAlignment="1">
      <alignment horizontal="center" vertical="center"/>
    </xf>
    <xf numFmtId="0" fontId="6" fillId="2" borderId="1" xfId="26" applyFont="1" applyFill="1" applyBorder="1" applyAlignment="1">
      <alignment horizontal="center" vertical="center"/>
    </xf>
    <xf numFmtId="0" fontId="6" fillId="2" borderId="8" xfId="26" applyFont="1" applyFill="1" applyBorder="1" applyAlignment="1">
      <alignment horizontal="center" vertical="center"/>
    </xf>
    <xf numFmtId="0" fontId="6" fillId="2" borderId="3" xfId="26" applyFont="1" applyFill="1" applyBorder="1" applyAlignment="1">
      <alignment horizontal="center" vertical="center"/>
    </xf>
    <xf numFmtId="0" fontId="6" fillId="2" borderId="4" xfId="26" applyFont="1" applyFill="1" applyBorder="1" applyAlignment="1" applyProtection="1">
      <alignment horizontal="center" vertical="center" wrapText="1"/>
      <protection locked="0"/>
    </xf>
    <xf numFmtId="0" fontId="6" fillId="2" borderId="5" xfId="26" applyFont="1" applyFill="1" applyBorder="1" applyAlignment="1" applyProtection="1">
      <alignment horizontal="center" vertical="center" wrapText="1"/>
      <protection locked="0"/>
    </xf>
    <xf numFmtId="0" fontId="6" fillId="2" borderId="6" xfId="26" applyFont="1" applyFill="1" applyBorder="1" applyAlignment="1" applyProtection="1">
      <alignment horizontal="center" vertical="center" wrapText="1"/>
      <protection locked="0"/>
    </xf>
    <xf numFmtId="4" fontId="6" fillId="2" borderId="13" xfId="26" applyNumberFormat="1" applyFont="1" applyFill="1" applyBorder="1" applyAlignment="1">
      <alignment horizontal="center" vertical="center" wrapText="1"/>
    </xf>
    <xf numFmtId="4" fontId="6" fillId="2" borderId="14" xfId="26" applyNumberFormat="1" applyFont="1" applyFill="1" applyBorder="1" applyAlignment="1">
      <alignment horizontal="center" vertical="center" wrapText="1"/>
    </xf>
    <xf numFmtId="0" fontId="22" fillId="6" borderId="10" xfId="23" applyNumberFormat="1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166" fontId="6" fillId="2" borderId="9" xfId="2" applyNumberFormat="1" applyFont="1" applyFill="1" applyBorder="1" applyAlignment="1" applyProtection="1">
      <alignment horizontal="center" vertical="center" wrapText="1"/>
    </xf>
    <xf numFmtId="166" fontId="6" fillId="2" borderId="8" xfId="2" applyNumberFormat="1" applyFont="1" applyFill="1" applyBorder="1" applyAlignment="1" applyProtection="1">
      <alignment horizontal="center" vertical="center" wrapText="1"/>
    </xf>
    <xf numFmtId="166" fontId="6" fillId="2" borderId="4" xfId="2" applyNumberFormat="1" applyFont="1" applyFill="1" applyBorder="1" applyAlignment="1" applyProtection="1">
      <alignment horizontal="center" vertical="center"/>
      <protection locked="0"/>
    </xf>
    <xf numFmtId="166" fontId="6" fillId="2" borderId="5" xfId="2" applyNumberFormat="1" applyFont="1" applyFill="1" applyBorder="1" applyAlignment="1" applyProtection="1">
      <alignment horizontal="center" vertical="center"/>
      <protection locked="0"/>
    </xf>
    <xf numFmtId="166" fontId="6" fillId="2" borderId="6" xfId="2" applyNumberFormat="1" applyFont="1" applyFill="1" applyBorder="1" applyAlignment="1" applyProtection="1">
      <alignment horizontal="center" vertical="center"/>
      <protection locked="0"/>
    </xf>
    <xf numFmtId="166" fontId="6" fillId="2" borderId="4" xfId="2" applyNumberFormat="1" applyFont="1" applyFill="1" applyBorder="1" applyAlignment="1" applyProtection="1">
      <alignment horizontal="center" vertical="center" wrapText="1"/>
    </xf>
    <xf numFmtId="166" fontId="6" fillId="2" borderId="5" xfId="2" applyNumberFormat="1" applyFont="1" applyFill="1" applyBorder="1" applyAlignment="1" applyProtection="1">
      <alignment horizontal="center" vertical="center" wrapText="1"/>
    </xf>
    <xf numFmtId="166" fontId="6" fillId="2" borderId="6" xfId="2" applyNumberFormat="1" applyFont="1" applyFill="1" applyBorder="1" applyAlignment="1" applyProtection="1">
      <alignment horizontal="center" vertical="center" wrapText="1"/>
    </xf>
    <xf numFmtId="0" fontId="6" fillId="2" borderId="12" xfId="27" applyFont="1" applyFill="1" applyBorder="1" applyAlignment="1" applyProtection="1">
      <alignment horizontal="center" vertical="center" wrapText="1"/>
      <protection locked="0"/>
    </xf>
    <xf numFmtId="166" fontId="6" fillId="2" borderId="12" xfId="2" applyNumberFormat="1" applyFont="1" applyFill="1" applyBorder="1" applyAlignment="1" applyProtection="1">
      <alignment horizontal="center" vertical="center"/>
      <protection locked="0"/>
    </xf>
    <xf numFmtId="166" fontId="6" fillId="2" borderId="12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8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7" fillId="12" borderId="37" xfId="0" applyFont="1" applyFill="1" applyBorder="1" applyAlignment="1" applyProtection="1">
      <alignment horizontal="center" vertical="center" wrapText="1"/>
    </xf>
    <xf numFmtId="0" fontId="7" fillId="12" borderId="42" xfId="0" applyFont="1" applyFill="1" applyBorder="1" applyAlignment="1" applyProtection="1">
      <alignment horizontal="center" vertical="center" wrapText="1"/>
    </xf>
    <xf numFmtId="0" fontId="37" fillId="0" borderId="0" xfId="0" applyFont="1" applyFill="1" applyBorder="1" applyAlignment="1" applyProtection="1">
      <alignment horizontal="left" vertical="center" wrapText="1"/>
    </xf>
    <xf numFmtId="0" fontId="37" fillId="0" borderId="9" xfId="0" applyFont="1" applyFill="1" applyBorder="1" applyAlignment="1" applyProtection="1">
      <alignment horizontal="left" vertical="center" wrapText="1"/>
    </xf>
    <xf numFmtId="0" fontId="37" fillId="0" borderId="10" xfId="0" applyFont="1" applyFill="1" applyBorder="1" applyAlignment="1" applyProtection="1">
      <alignment horizontal="left" vertical="center" wrapText="1"/>
    </xf>
    <xf numFmtId="0" fontId="38" fillId="0" borderId="32" xfId="0" applyFont="1" applyFill="1" applyBorder="1" applyAlignment="1" applyProtection="1">
      <alignment horizontal="right" vertical="center" wrapText="1"/>
    </xf>
    <xf numFmtId="0" fontId="38" fillId="3" borderId="4" xfId="0" applyFont="1" applyFill="1" applyBorder="1" applyAlignment="1" applyProtection="1">
      <alignment horizontal="left" vertical="center" wrapText="1"/>
    </xf>
    <xf numFmtId="0" fontId="38" fillId="3" borderId="5" xfId="0" applyFont="1" applyFill="1" applyBorder="1" applyAlignment="1" applyProtection="1">
      <alignment horizontal="left" vertical="center" wrapText="1"/>
    </xf>
    <xf numFmtId="0" fontId="37" fillId="0" borderId="7" xfId="0" applyFont="1" applyFill="1" applyBorder="1" applyAlignment="1" applyProtection="1">
      <alignment horizontal="left" vertical="center" wrapText="1"/>
    </xf>
    <xf numFmtId="4" fontId="42" fillId="0" borderId="0" xfId="8" applyNumberFormat="1" applyFont="1" applyAlignment="1" applyProtection="1">
      <alignment horizontal="center" vertical="top"/>
      <protection locked="0"/>
    </xf>
    <xf numFmtId="0" fontId="38" fillId="14" borderId="4" xfId="0" applyFont="1" applyFill="1" applyBorder="1" applyAlignment="1" applyProtection="1">
      <alignment horizontal="left" vertical="center" wrapText="1"/>
    </xf>
    <xf numFmtId="0" fontId="38" fillId="14" borderId="5" xfId="0" applyFont="1" applyFill="1" applyBorder="1" applyAlignment="1" applyProtection="1">
      <alignment horizontal="left" vertical="center" wrapText="1"/>
    </xf>
    <xf numFmtId="0" fontId="6" fillId="2" borderId="9" xfId="26" applyFont="1" applyFill="1" applyBorder="1" applyAlignment="1" applyProtection="1">
      <alignment horizontal="center" vertical="center" wrapText="1"/>
      <protection locked="0"/>
    </xf>
    <xf numFmtId="0" fontId="6" fillId="2" borderId="10" xfId="26" applyFont="1" applyFill="1" applyBorder="1" applyAlignment="1" applyProtection="1">
      <alignment horizontal="center" vertical="center" wrapText="1"/>
      <protection locked="0"/>
    </xf>
    <xf numFmtId="0" fontId="6" fillId="2" borderId="11" xfId="26" applyFont="1" applyFill="1" applyBorder="1" applyAlignment="1" applyProtection="1">
      <alignment horizontal="center" vertical="center" wrapText="1"/>
      <protection locked="0"/>
    </xf>
    <xf numFmtId="0" fontId="7" fillId="12" borderId="9" xfId="0" applyFont="1" applyFill="1" applyBorder="1" applyAlignment="1" applyProtection="1">
      <alignment horizontal="center" vertical="center" wrapText="1"/>
    </xf>
    <xf numFmtId="0" fontId="7" fillId="12" borderId="11" xfId="0" applyFont="1" applyFill="1" applyBorder="1" applyAlignment="1" applyProtection="1">
      <alignment horizontal="center" vertical="center" wrapText="1"/>
    </xf>
    <xf numFmtId="0" fontId="7" fillId="12" borderId="7" xfId="0" applyFont="1" applyFill="1" applyBorder="1" applyAlignment="1" applyProtection="1">
      <alignment horizontal="center" vertical="center" wrapText="1"/>
    </xf>
    <xf numFmtId="0" fontId="7" fillId="12" borderId="1" xfId="0" applyFont="1" applyFill="1" applyBorder="1" applyAlignment="1" applyProtection="1">
      <alignment horizontal="center" vertical="center" wrapText="1"/>
    </xf>
    <xf numFmtId="0" fontId="7" fillId="12" borderId="8" xfId="0" applyFont="1" applyFill="1" applyBorder="1" applyAlignment="1" applyProtection="1">
      <alignment horizontal="center" vertical="center" wrapText="1"/>
    </xf>
    <xf numFmtId="0" fontId="7" fillId="12" borderId="3" xfId="0" applyFont="1" applyFill="1" applyBorder="1" applyAlignment="1" applyProtection="1">
      <alignment horizontal="center" vertical="center" wrapText="1"/>
    </xf>
    <xf numFmtId="0" fontId="7" fillId="12" borderId="13" xfId="0" applyFont="1" applyFill="1" applyBorder="1" applyAlignment="1" applyProtection="1">
      <alignment horizontal="center" vertical="center" wrapText="1"/>
    </xf>
    <xf numFmtId="0" fontId="7" fillId="12" borderId="15" xfId="0" applyFont="1" applyFill="1" applyBorder="1" applyAlignment="1" applyProtection="1">
      <alignment horizontal="center" vertical="center" wrapText="1"/>
    </xf>
    <xf numFmtId="0" fontId="7" fillId="12" borderId="14" xfId="0" applyFont="1" applyFill="1" applyBorder="1" applyAlignment="1" applyProtection="1">
      <alignment horizontal="center" vertical="center" wrapText="1"/>
    </xf>
    <xf numFmtId="0" fontId="7" fillId="12" borderId="27" xfId="0" applyFont="1" applyFill="1" applyBorder="1" applyAlignment="1" applyProtection="1">
      <alignment horizontal="center" vertical="center" wrapText="1"/>
    </xf>
    <xf numFmtId="0" fontId="7" fillId="12" borderId="28" xfId="0" applyFont="1" applyFill="1" applyBorder="1" applyAlignment="1" applyProtection="1">
      <alignment horizontal="center" vertical="center" wrapText="1"/>
    </xf>
    <xf numFmtId="0" fontId="7" fillId="12" borderId="29" xfId="0" applyFont="1" applyFill="1" applyBorder="1" applyAlignment="1" applyProtection="1">
      <alignment horizontal="center" vertical="center" wrapText="1"/>
    </xf>
    <xf numFmtId="0" fontId="7" fillId="12" borderId="30" xfId="0" applyFont="1" applyFill="1" applyBorder="1" applyAlignment="1" applyProtection="1">
      <alignment horizontal="center" vertical="center" wrapText="1"/>
    </xf>
    <xf numFmtId="0" fontId="7" fillId="12" borderId="38" xfId="0" applyFont="1" applyFill="1" applyBorder="1" applyAlignment="1" applyProtection="1">
      <alignment horizontal="center" vertical="center" wrapText="1"/>
    </xf>
    <xf numFmtId="0" fontId="7" fillId="12" borderId="31" xfId="0" applyFont="1" applyFill="1" applyBorder="1" applyAlignment="1" applyProtection="1">
      <alignment horizontal="center" vertical="center" wrapText="1"/>
    </xf>
    <xf numFmtId="0" fontId="7" fillId="12" borderId="34" xfId="0" applyFont="1" applyFill="1" applyBorder="1" applyAlignment="1" applyProtection="1">
      <alignment horizontal="center" vertical="center" wrapText="1"/>
    </xf>
    <xf numFmtId="0" fontId="7" fillId="12" borderId="36" xfId="0" applyFont="1" applyFill="1" applyBorder="1" applyAlignment="1" applyProtection="1">
      <alignment horizontal="center" vertical="center" wrapText="1"/>
    </xf>
    <xf numFmtId="0" fontId="7" fillId="12" borderId="32" xfId="0" applyFont="1" applyFill="1" applyBorder="1" applyAlignment="1" applyProtection="1">
      <alignment horizontal="center" vertical="center" wrapText="1"/>
    </xf>
    <xf numFmtId="0" fontId="7" fillId="12" borderId="0" xfId="0" applyFont="1" applyFill="1" applyBorder="1" applyAlignment="1" applyProtection="1">
      <alignment horizontal="center" vertical="center" wrapText="1"/>
    </xf>
    <xf numFmtId="0" fontId="7" fillId="12" borderId="39" xfId="0" applyFont="1" applyFill="1" applyBorder="1" applyAlignment="1" applyProtection="1">
      <alignment horizontal="center" vertical="center" wrapText="1"/>
    </xf>
    <xf numFmtId="0" fontId="7" fillId="12" borderId="35" xfId="0" applyFont="1" applyFill="1" applyBorder="1" applyAlignment="1" applyProtection="1">
      <alignment horizontal="center" vertical="center" wrapText="1"/>
    </xf>
    <xf numFmtId="0" fontId="7" fillId="12" borderId="40" xfId="0" applyFont="1" applyFill="1" applyBorder="1" applyAlignment="1" applyProtection="1">
      <alignment horizontal="center" vertical="center" wrapText="1"/>
    </xf>
    <xf numFmtId="0" fontId="7" fillId="12" borderId="4" xfId="0" applyFont="1" applyFill="1" applyBorder="1" applyAlignment="1" applyProtection="1">
      <alignment horizontal="center" vertical="center" wrapText="1"/>
    </xf>
    <xf numFmtId="0" fontId="7" fillId="12" borderId="33" xfId="0" applyFont="1" applyFill="1" applyBorder="1" applyAlignment="1" applyProtection="1">
      <alignment horizontal="center" vertical="center" wrapText="1"/>
    </xf>
    <xf numFmtId="0" fontId="7" fillId="12" borderId="41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7" applyFont="1" applyFill="1" applyBorder="1" applyAlignment="1">
      <alignment horizontal="center" vertical="center"/>
    </xf>
    <xf numFmtId="0" fontId="6" fillId="2" borderId="6" xfId="7" applyFont="1" applyFill="1" applyBorder="1" applyAlignment="1">
      <alignment horizontal="center" vertical="center"/>
    </xf>
    <xf numFmtId="49" fontId="16" fillId="4" borderId="0" xfId="0" applyNumberFormat="1" applyFont="1" applyFill="1" applyBorder="1" applyAlignment="1">
      <alignment horizontal="center" vertical="top"/>
    </xf>
    <xf numFmtId="0" fontId="16" fillId="0" borderId="0" xfId="0" applyFont="1" applyAlignment="1">
      <alignment horizontal="center"/>
    </xf>
    <xf numFmtId="0" fontId="12" fillId="15" borderId="5" xfId="8" applyFont="1" applyFill="1" applyBorder="1" applyAlignment="1" applyProtection="1">
      <alignment horizontal="center" vertical="center" wrapText="1"/>
      <protection locked="0"/>
    </xf>
    <xf numFmtId="0" fontId="12" fillId="15" borderId="6" xfId="8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9" xfId="20" applyFont="1" applyBorder="1" applyAlignment="1" applyProtection="1">
      <alignment horizontal="center"/>
      <protection locked="0"/>
    </xf>
    <xf numFmtId="0" fontId="7" fillId="0" borderId="10" xfId="20" applyFont="1" applyBorder="1" applyAlignment="1" applyProtection="1">
      <alignment horizontal="center"/>
      <protection locked="0"/>
    </xf>
    <xf numFmtId="0" fontId="7" fillId="0" borderId="11" xfId="20" applyFont="1" applyBorder="1" applyAlignment="1" applyProtection="1">
      <alignment horizontal="center"/>
      <protection locked="0"/>
    </xf>
    <xf numFmtId="0" fontId="7" fillId="0" borderId="7" xfId="20" applyFont="1" applyBorder="1" applyAlignment="1" applyProtection="1">
      <alignment horizontal="center"/>
      <protection locked="0"/>
    </xf>
    <xf numFmtId="0" fontId="7" fillId="0" borderId="0" xfId="20" applyFont="1" applyBorder="1" applyAlignment="1" applyProtection="1">
      <alignment horizontal="center"/>
      <protection locked="0"/>
    </xf>
    <xf numFmtId="0" fontId="7" fillId="0" borderId="1" xfId="20" applyFont="1" applyBorder="1" applyAlignment="1" applyProtection="1">
      <alignment horizontal="center"/>
      <protection locked="0"/>
    </xf>
    <xf numFmtId="0" fontId="7" fillId="0" borderId="8" xfId="20" applyFont="1" applyBorder="1" applyAlignment="1" applyProtection="1">
      <alignment horizontal="center"/>
      <protection locked="0"/>
    </xf>
    <xf numFmtId="0" fontId="7" fillId="0" borderId="2" xfId="20" applyFont="1" applyBorder="1" applyAlignment="1" applyProtection="1">
      <alignment horizontal="center"/>
      <protection locked="0"/>
    </xf>
    <xf numFmtId="0" fontId="7" fillId="0" borderId="3" xfId="20" applyFont="1" applyBorder="1" applyAlignment="1" applyProtection="1">
      <alignment horizontal="center"/>
      <protection locked="0"/>
    </xf>
  </cellXfs>
  <cellStyles count="32">
    <cellStyle name="Euro" xfId="1"/>
    <cellStyle name="Millares" xfId="19" builtinId="3"/>
    <cellStyle name="Millares 10" xfId="22"/>
    <cellStyle name="Millares 2" xfId="2"/>
    <cellStyle name="Millares 2 2" xfId="3"/>
    <cellStyle name="Millares 2 2 2" xfId="24"/>
    <cellStyle name="Millares 2 3" xfId="4"/>
    <cellStyle name="Millares 2 4" xfId="16"/>
    <cellStyle name="Millares 3" xfId="5"/>
    <cellStyle name="Millares 5" xfId="25"/>
    <cellStyle name="Moneda" xfId="31" builtinId="4"/>
    <cellStyle name="Moneda 2" xfId="6"/>
    <cellStyle name="Normal" xfId="0" builtinId="0"/>
    <cellStyle name="Normal 2" xfId="7"/>
    <cellStyle name="Normal 2 2" xfId="8"/>
    <cellStyle name="Normal 2 3" xfId="20"/>
    <cellStyle name="Normal 2 4" xfId="27"/>
    <cellStyle name="Normal 2 5" xfId="28"/>
    <cellStyle name="Normal 3" xfId="9"/>
    <cellStyle name="Normal 3 2" xfId="26"/>
    <cellStyle name="Normal 3 2 2" xfId="18"/>
    <cellStyle name="Normal 3 3" xfId="30"/>
    <cellStyle name="Normal 4" xfId="10"/>
    <cellStyle name="Normal 4 2" xfId="11"/>
    <cellStyle name="Normal 5" xfId="12"/>
    <cellStyle name="Normal 5 2" xfId="13"/>
    <cellStyle name="Normal 5 3" xfId="21"/>
    <cellStyle name="Normal 6" xfId="14"/>
    <cellStyle name="Normal 6 2" xfId="15"/>
    <cellStyle name="Normal 7" xfId="17"/>
    <cellStyle name="Porcentaje" xfId="29" builtinId="5"/>
    <cellStyle name="SAPBEXstdItem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12</xdr:col>
          <xdr:colOff>666750</xdr:colOff>
          <xdr:row>32</xdr:row>
          <xdr:rowOff>133350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1/INF%20FINANCIERA/CUENTA%20PUBLICA/3er%20TRIMESTRE/0319_NDM_2103_PEGT_ITS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 los Edos Financieros"/>
      <sheetName val="ESF"/>
      <sheetName val="ACT"/>
      <sheetName val="VHP"/>
      <sheetName val="EFE"/>
      <sheetName val="Conciliacion_Ig"/>
      <sheetName val="Conciliacion_Eg"/>
      <sheetName val="Memoria"/>
    </sheetNames>
    <sheetDataSet>
      <sheetData sheetId="0">
        <row r="2">
          <cell r="E2" t="str">
            <v>TRIMESTRAL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Relationship Id="rId5" Type="http://schemas.openxmlformats.org/officeDocument/2006/relationships/image" Target="../media/image1.emf"/><Relationship Id="rId4" Type="http://schemas.openxmlformats.org/officeDocument/2006/relationships/package" Target="../embeddings/Hoja_de_c_lculo_de_Microsoft_Excel1.xls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7"/>
  <sheetViews>
    <sheetView showGridLines="0" topLeftCell="A22" zoomScaleNormal="100" workbookViewId="0">
      <selection activeCell="H26" sqref="H26"/>
    </sheetView>
  </sheetViews>
  <sheetFormatPr baseColWidth="10" defaultColWidth="12" defaultRowHeight="11.25" x14ac:dyDescent="0.2"/>
  <cols>
    <col min="1" max="1" width="12" style="1"/>
    <col min="2" max="2" width="1.83203125" style="3" customWidth="1"/>
    <col min="3" max="3" width="85.83203125" style="1" customWidth="1"/>
    <col min="4" max="5" width="25.83203125" style="1" customWidth="1"/>
    <col min="6" max="16384" width="12" style="1"/>
  </cols>
  <sheetData>
    <row r="1" spans="2:6" ht="39.950000000000003" customHeight="1" x14ac:dyDescent="0.2">
      <c r="B1" s="568" t="s">
        <v>4503</v>
      </c>
      <c r="C1" s="569"/>
      <c r="D1" s="569"/>
      <c r="E1" s="570"/>
    </row>
    <row r="2" spans="2:6" x14ac:dyDescent="0.2">
      <c r="B2" s="109"/>
      <c r="C2" s="110"/>
      <c r="D2" s="111">
        <v>2021</v>
      </c>
      <c r="E2" s="112">
        <v>2020</v>
      </c>
    </row>
    <row r="3" spans="2:6" s="2" customFormat="1" x14ac:dyDescent="0.2">
      <c r="B3" s="113" t="s">
        <v>0</v>
      </c>
      <c r="C3" s="114"/>
      <c r="D3" s="115"/>
      <c r="E3" s="116"/>
    </row>
    <row r="4" spans="2:6" x14ac:dyDescent="0.2">
      <c r="B4" s="117" t="s">
        <v>46</v>
      </c>
      <c r="C4" s="2"/>
      <c r="D4" s="85">
        <f>SUM(D5:D11)</f>
        <v>3029047</v>
      </c>
      <c r="E4" s="97">
        <f>SUM(E5:E11)</f>
        <v>527876</v>
      </c>
      <c r="F4" s="4" t="s">
        <v>55</v>
      </c>
    </row>
    <row r="5" spans="2:6" x14ac:dyDescent="0.2">
      <c r="B5" s="118"/>
      <c r="C5" s="119" t="s">
        <v>1</v>
      </c>
      <c r="D5" s="120">
        <v>0</v>
      </c>
      <c r="E5" s="121">
        <v>0</v>
      </c>
      <c r="F5" s="4">
        <v>4110</v>
      </c>
    </row>
    <row r="6" spans="2:6" x14ac:dyDescent="0.2">
      <c r="B6" s="118"/>
      <c r="C6" s="119" t="s">
        <v>35</v>
      </c>
      <c r="D6" s="120">
        <v>0</v>
      </c>
      <c r="E6" s="121">
        <v>0</v>
      </c>
      <c r="F6" s="4">
        <v>4120</v>
      </c>
    </row>
    <row r="7" spans="2:6" x14ac:dyDescent="0.2">
      <c r="B7" s="118"/>
      <c r="C7" s="119" t="s">
        <v>11</v>
      </c>
      <c r="D7" s="120">
        <v>0</v>
      </c>
      <c r="E7" s="121">
        <v>0</v>
      </c>
      <c r="F7" s="4">
        <v>4130</v>
      </c>
    </row>
    <row r="8" spans="2:6" x14ac:dyDescent="0.2">
      <c r="B8" s="118"/>
      <c r="C8" s="119" t="s">
        <v>2</v>
      </c>
      <c r="D8" s="120">
        <v>0</v>
      </c>
      <c r="E8" s="121">
        <v>0</v>
      </c>
      <c r="F8" s="4">
        <v>4140</v>
      </c>
    </row>
    <row r="9" spans="2:6" x14ac:dyDescent="0.2">
      <c r="B9" s="118"/>
      <c r="C9" s="119" t="s">
        <v>47</v>
      </c>
      <c r="D9" s="120">
        <v>0</v>
      </c>
      <c r="E9" s="121">
        <v>0</v>
      </c>
      <c r="F9" s="4">
        <v>4150</v>
      </c>
    </row>
    <row r="10" spans="2:6" x14ac:dyDescent="0.2">
      <c r="B10" s="118"/>
      <c r="C10" s="119" t="s">
        <v>48</v>
      </c>
      <c r="D10" s="120">
        <v>0</v>
      </c>
      <c r="E10" s="121">
        <v>0</v>
      </c>
      <c r="F10" s="4">
        <v>4160</v>
      </c>
    </row>
    <row r="11" spans="2:6" x14ac:dyDescent="0.2">
      <c r="B11" s="118"/>
      <c r="C11" s="119" t="s">
        <v>49</v>
      </c>
      <c r="D11" s="120">
        <v>3029047</v>
      </c>
      <c r="E11" s="121">
        <v>527876</v>
      </c>
      <c r="F11" s="4">
        <v>4170</v>
      </c>
    </row>
    <row r="12" spans="2:6" ht="34.5" customHeight="1" x14ac:dyDescent="0.2">
      <c r="B12" s="571" t="s">
        <v>50</v>
      </c>
      <c r="C12" s="572"/>
      <c r="D12" s="85">
        <f>SUM(D13:D14)</f>
        <v>33990402.310000002</v>
      </c>
      <c r="E12" s="97">
        <f>SUM(E13:E14)</f>
        <v>48500124.109999999</v>
      </c>
      <c r="F12" s="4" t="s">
        <v>55</v>
      </c>
    </row>
    <row r="13" spans="2:6" ht="22.5" x14ac:dyDescent="0.2">
      <c r="B13" s="118"/>
      <c r="C13" s="122" t="s">
        <v>51</v>
      </c>
      <c r="D13" s="120">
        <v>17172064.329999998</v>
      </c>
      <c r="E13" s="121">
        <v>20233102.350000001</v>
      </c>
      <c r="F13" s="4">
        <v>4210</v>
      </c>
    </row>
    <row r="14" spans="2:6" x14ac:dyDescent="0.2">
      <c r="B14" s="118"/>
      <c r="C14" s="119" t="s">
        <v>52</v>
      </c>
      <c r="D14" s="120">
        <v>16818337.98</v>
      </c>
      <c r="E14" s="121">
        <v>28267021.760000002</v>
      </c>
      <c r="F14" s="4">
        <v>4220</v>
      </c>
    </row>
    <row r="15" spans="2:6" x14ac:dyDescent="0.2">
      <c r="B15" s="117" t="s">
        <v>41</v>
      </c>
      <c r="C15" s="2"/>
      <c r="D15" s="85">
        <f>SUM(D16:D20)</f>
        <v>1867.48</v>
      </c>
      <c r="E15" s="97">
        <f>SUM(E16:E20)</f>
        <v>3639.53</v>
      </c>
      <c r="F15" s="4" t="s">
        <v>55</v>
      </c>
    </row>
    <row r="16" spans="2:6" x14ac:dyDescent="0.2">
      <c r="B16" s="118"/>
      <c r="C16" s="119" t="s">
        <v>36</v>
      </c>
      <c r="D16" s="120">
        <v>0</v>
      </c>
      <c r="E16" s="121">
        <v>0</v>
      </c>
      <c r="F16" s="4">
        <v>4310</v>
      </c>
    </row>
    <row r="17" spans="2:6" x14ac:dyDescent="0.2">
      <c r="B17" s="118"/>
      <c r="C17" s="119" t="s">
        <v>12</v>
      </c>
      <c r="D17" s="120">
        <v>0</v>
      </c>
      <c r="E17" s="121">
        <v>0</v>
      </c>
      <c r="F17" s="4">
        <v>4320</v>
      </c>
    </row>
    <row r="18" spans="2:6" x14ac:dyDescent="0.2">
      <c r="B18" s="118"/>
      <c r="C18" s="119" t="s">
        <v>13</v>
      </c>
      <c r="D18" s="120">
        <v>0</v>
      </c>
      <c r="E18" s="121">
        <v>0</v>
      </c>
      <c r="F18" s="4">
        <v>4330</v>
      </c>
    </row>
    <row r="19" spans="2:6" x14ac:dyDescent="0.2">
      <c r="B19" s="118"/>
      <c r="C19" s="119" t="s">
        <v>14</v>
      </c>
      <c r="D19" s="120">
        <v>0</v>
      </c>
      <c r="E19" s="121">
        <v>0</v>
      </c>
      <c r="F19" s="4">
        <v>4340</v>
      </c>
    </row>
    <row r="20" spans="2:6" x14ac:dyDescent="0.2">
      <c r="B20" s="118"/>
      <c r="C20" s="119" t="s">
        <v>15</v>
      </c>
      <c r="D20" s="120">
        <v>1867.48</v>
      </c>
      <c r="E20" s="121">
        <v>3639.53</v>
      </c>
      <c r="F20" s="4">
        <v>4390</v>
      </c>
    </row>
    <row r="21" spans="2:6" x14ac:dyDescent="0.2">
      <c r="B21" s="118"/>
      <c r="C21" s="95"/>
      <c r="D21" s="123"/>
      <c r="E21" s="124"/>
      <c r="F21" s="4" t="s">
        <v>55</v>
      </c>
    </row>
    <row r="22" spans="2:6" x14ac:dyDescent="0.2">
      <c r="B22" s="125" t="s">
        <v>9</v>
      </c>
      <c r="C22" s="126"/>
      <c r="D22" s="85">
        <f>SUM(D4+D12+D15)</f>
        <v>37021316.789999999</v>
      </c>
      <c r="E22" s="94">
        <f>SUM(E4+E12+E15)</f>
        <v>49031639.640000001</v>
      </c>
      <c r="F22" s="4" t="s">
        <v>55</v>
      </c>
    </row>
    <row r="23" spans="2:6" x14ac:dyDescent="0.2">
      <c r="B23" s="118"/>
      <c r="C23" s="114"/>
      <c r="D23" s="127"/>
      <c r="E23" s="94"/>
      <c r="F23" s="4" t="s">
        <v>55</v>
      </c>
    </row>
    <row r="24" spans="2:6" s="2" customFormat="1" x14ac:dyDescent="0.2">
      <c r="B24" s="113" t="s">
        <v>8</v>
      </c>
      <c r="C24" s="114"/>
      <c r="D24" s="115"/>
      <c r="E24" s="116"/>
      <c r="F24" s="5" t="s">
        <v>55</v>
      </c>
    </row>
    <row r="25" spans="2:6" x14ac:dyDescent="0.2">
      <c r="B25" s="117" t="s">
        <v>42</v>
      </c>
      <c r="C25" s="2"/>
      <c r="D25" s="85">
        <f>SUM(D26:D28)</f>
        <v>31327820.75</v>
      </c>
      <c r="E25" s="97">
        <f>SUM(E26:E28)</f>
        <v>45840941.490000002</v>
      </c>
      <c r="F25" s="4" t="s">
        <v>55</v>
      </c>
    </row>
    <row r="26" spans="2:6" x14ac:dyDescent="0.2">
      <c r="B26" s="118"/>
      <c r="C26" s="119" t="s">
        <v>37</v>
      </c>
      <c r="D26" s="120">
        <v>24234544.489999998</v>
      </c>
      <c r="E26" s="121">
        <v>38396718.530000001</v>
      </c>
      <c r="F26" s="4">
        <v>5110</v>
      </c>
    </row>
    <row r="27" spans="2:6" x14ac:dyDescent="0.2">
      <c r="B27" s="118"/>
      <c r="C27" s="119" t="s">
        <v>16</v>
      </c>
      <c r="D27" s="120">
        <v>564750.41</v>
      </c>
      <c r="E27" s="121">
        <v>2046348.6</v>
      </c>
      <c r="F27" s="4">
        <v>5120</v>
      </c>
    </row>
    <row r="28" spans="2:6" x14ac:dyDescent="0.2">
      <c r="B28" s="118"/>
      <c r="C28" s="119" t="s">
        <v>17</v>
      </c>
      <c r="D28" s="120">
        <v>6528525.8499999996</v>
      </c>
      <c r="E28" s="121">
        <v>5397874.3600000003</v>
      </c>
      <c r="F28" s="4">
        <v>5130</v>
      </c>
    </row>
    <row r="29" spans="2:6" x14ac:dyDescent="0.2">
      <c r="B29" s="117" t="s">
        <v>53</v>
      </c>
      <c r="C29" s="2"/>
      <c r="D29" s="85">
        <f>SUM(D30:D38)</f>
        <v>200650</v>
      </c>
      <c r="E29" s="97">
        <f>SUM(E30:E38)</f>
        <v>73566</v>
      </c>
      <c r="F29" s="4" t="s">
        <v>55</v>
      </c>
    </row>
    <row r="30" spans="2:6" x14ac:dyDescent="0.2">
      <c r="B30" s="118"/>
      <c r="C30" s="119" t="s">
        <v>18</v>
      </c>
      <c r="D30" s="120">
        <v>0</v>
      </c>
      <c r="E30" s="121">
        <v>0</v>
      </c>
      <c r="F30" s="4">
        <v>5210</v>
      </c>
    </row>
    <row r="31" spans="2:6" x14ac:dyDescent="0.2">
      <c r="B31" s="118"/>
      <c r="C31" s="119" t="s">
        <v>19</v>
      </c>
      <c r="D31" s="120">
        <v>0</v>
      </c>
      <c r="E31" s="121">
        <v>0</v>
      </c>
      <c r="F31" s="4">
        <v>5220</v>
      </c>
    </row>
    <row r="32" spans="2:6" x14ac:dyDescent="0.2">
      <c r="B32" s="118"/>
      <c r="C32" s="119" t="s">
        <v>20</v>
      </c>
      <c r="D32" s="120">
        <v>0</v>
      </c>
      <c r="E32" s="121">
        <v>0</v>
      </c>
      <c r="F32" s="4">
        <v>5230</v>
      </c>
    </row>
    <row r="33" spans="2:6" x14ac:dyDescent="0.2">
      <c r="B33" s="118"/>
      <c r="C33" s="119" t="s">
        <v>21</v>
      </c>
      <c r="D33" s="120">
        <v>200650</v>
      </c>
      <c r="E33" s="121">
        <v>73566</v>
      </c>
      <c r="F33" s="4">
        <v>5240</v>
      </c>
    </row>
    <row r="34" spans="2:6" x14ac:dyDescent="0.2">
      <c r="B34" s="118"/>
      <c r="C34" s="119" t="s">
        <v>22</v>
      </c>
      <c r="D34" s="120">
        <v>0</v>
      </c>
      <c r="E34" s="121">
        <v>0</v>
      </c>
      <c r="F34" s="4">
        <v>5250</v>
      </c>
    </row>
    <row r="35" spans="2:6" x14ac:dyDescent="0.2">
      <c r="B35" s="118"/>
      <c r="C35" s="119" t="s">
        <v>23</v>
      </c>
      <c r="D35" s="120">
        <v>0</v>
      </c>
      <c r="E35" s="121">
        <v>0</v>
      </c>
      <c r="F35" s="4">
        <v>5260</v>
      </c>
    </row>
    <row r="36" spans="2:6" x14ac:dyDescent="0.2">
      <c r="B36" s="118"/>
      <c r="C36" s="119" t="s">
        <v>24</v>
      </c>
      <c r="D36" s="120">
        <v>0</v>
      </c>
      <c r="E36" s="121">
        <v>0</v>
      </c>
      <c r="F36" s="4">
        <v>5270</v>
      </c>
    </row>
    <row r="37" spans="2:6" x14ac:dyDescent="0.2">
      <c r="B37" s="118"/>
      <c r="C37" s="119" t="s">
        <v>6</v>
      </c>
      <c r="D37" s="120">
        <v>0</v>
      </c>
      <c r="E37" s="121">
        <v>0</v>
      </c>
      <c r="F37" s="4">
        <v>5280</v>
      </c>
    </row>
    <row r="38" spans="2:6" x14ac:dyDescent="0.2">
      <c r="B38" s="118"/>
      <c r="C38" s="119" t="s">
        <v>25</v>
      </c>
      <c r="D38" s="120">
        <v>0</v>
      </c>
      <c r="E38" s="121">
        <v>0</v>
      </c>
      <c r="F38" s="4">
        <v>5290</v>
      </c>
    </row>
    <row r="39" spans="2:6" x14ac:dyDescent="0.2">
      <c r="B39" s="117" t="s">
        <v>10</v>
      </c>
      <c r="C39" s="2"/>
      <c r="D39" s="85">
        <f>SUM(D40:D42)</f>
        <v>0</v>
      </c>
      <c r="E39" s="97">
        <f>SUM(E40:E42)</f>
        <v>0</v>
      </c>
      <c r="F39" s="4" t="s">
        <v>55</v>
      </c>
    </row>
    <row r="40" spans="2:6" x14ac:dyDescent="0.2">
      <c r="B40" s="118"/>
      <c r="C40" s="119" t="s">
        <v>3</v>
      </c>
      <c r="D40" s="120">
        <v>0</v>
      </c>
      <c r="E40" s="121">
        <v>0</v>
      </c>
      <c r="F40" s="4">
        <v>5310</v>
      </c>
    </row>
    <row r="41" spans="2:6" x14ac:dyDescent="0.2">
      <c r="B41" s="118"/>
      <c r="C41" s="119" t="s">
        <v>4</v>
      </c>
      <c r="D41" s="120">
        <v>0</v>
      </c>
      <c r="E41" s="121">
        <v>0</v>
      </c>
      <c r="F41" s="4">
        <v>5320</v>
      </c>
    </row>
    <row r="42" spans="2:6" x14ac:dyDescent="0.2">
      <c r="B42" s="118"/>
      <c r="C42" s="119" t="s">
        <v>5</v>
      </c>
      <c r="D42" s="120">
        <v>0</v>
      </c>
      <c r="E42" s="121">
        <v>0</v>
      </c>
      <c r="F42" s="4">
        <v>5330</v>
      </c>
    </row>
    <row r="43" spans="2:6" x14ac:dyDescent="0.2">
      <c r="B43" s="117" t="s">
        <v>43</v>
      </c>
      <c r="C43" s="2"/>
      <c r="D43" s="85">
        <f>SUM(D44:D48)</f>
        <v>0</v>
      </c>
      <c r="E43" s="97">
        <f>SUM(E44:E48)</f>
        <v>0</v>
      </c>
      <c r="F43" s="4" t="s">
        <v>55</v>
      </c>
    </row>
    <row r="44" spans="2:6" x14ac:dyDescent="0.2">
      <c r="B44" s="118"/>
      <c r="C44" s="119" t="s">
        <v>26</v>
      </c>
      <c r="D44" s="120">
        <v>0</v>
      </c>
      <c r="E44" s="121">
        <v>0</v>
      </c>
      <c r="F44" s="4">
        <v>5410</v>
      </c>
    </row>
    <row r="45" spans="2:6" x14ac:dyDescent="0.2">
      <c r="B45" s="118"/>
      <c r="C45" s="119" t="s">
        <v>27</v>
      </c>
      <c r="D45" s="120">
        <v>0</v>
      </c>
      <c r="E45" s="121">
        <v>0</v>
      </c>
      <c r="F45" s="4">
        <v>5420</v>
      </c>
    </row>
    <row r="46" spans="2:6" x14ac:dyDescent="0.2">
      <c r="B46" s="118"/>
      <c r="C46" s="119" t="s">
        <v>28</v>
      </c>
      <c r="D46" s="120">
        <v>0</v>
      </c>
      <c r="E46" s="121">
        <v>0</v>
      </c>
      <c r="F46" s="4">
        <v>5430</v>
      </c>
    </row>
    <row r="47" spans="2:6" x14ac:dyDescent="0.2">
      <c r="B47" s="118"/>
      <c r="C47" s="119" t="s">
        <v>29</v>
      </c>
      <c r="D47" s="120">
        <v>0</v>
      </c>
      <c r="E47" s="121">
        <v>0</v>
      </c>
      <c r="F47" s="4">
        <v>5440</v>
      </c>
    </row>
    <row r="48" spans="2:6" x14ac:dyDescent="0.2">
      <c r="B48" s="118"/>
      <c r="C48" s="119" t="s">
        <v>30</v>
      </c>
      <c r="D48" s="120">
        <v>0</v>
      </c>
      <c r="E48" s="121">
        <v>0</v>
      </c>
      <c r="F48" s="4">
        <v>5450</v>
      </c>
    </row>
    <row r="49" spans="2:10" x14ac:dyDescent="0.2">
      <c r="B49" s="117" t="s">
        <v>44</v>
      </c>
      <c r="C49" s="2"/>
      <c r="D49" s="85">
        <f>SUM(D50:D55)</f>
        <v>3.35</v>
      </c>
      <c r="E49" s="97">
        <f>SUM(E50:E55)</f>
        <v>2746998.06</v>
      </c>
      <c r="F49" s="4" t="s">
        <v>55</v>
      </c>
    </row>
    <row r="50" spans="2:10" x14ac:dyDescent="0.2">
      <c r="B50" s="118"/>
      <c r="C50" s="119" t="s">
        <v>31</v>
      </c>
      <c r="D50" s="120">
        <v>0</v>
      </c>
      <c r="E50" s="121">
        <v>2746990.12</v>
      </c>
      <c r="F50" s="4">
        <v>5510</v>
      </c>
    </row>
    <row r="51" spans="2:10" x14ac:dyDescent="0.2">
      <c r="B51" s="118"/>
      <c r="C51" s="119" t="s">
        <v>7</v>
      </c>
      <c r="D51" s="120">
        <v>0</v>
      </c>
      <c r="E51" s="121">
        <v>0</v>
      </c>
      <c r="F51" s="4">
        <v>5520</v>
      </c>
    </row>
    <row r="52" spans="2:10" x14ac:dyDescent="0.2">
      <c r="B52" s="118"/>
      <c r="C52" s="119" t="s">
        <v>32</v>
      </c>
      <c r="D52" s="120">
        <v>0</v>
      </c>
      <c r="E52" s="121">
        <v>0</v>
      </c>
      <c r="F52" s="4">
        <v>5530</v>
      </c>
    </row>
    <row r="53" spans="2:10" x14ac:dyDescent="0.2">
      <c r="B53" s="118"/>
      <c r="C53" s="119" t="s">
        <v>54</v>
      </c>
      <c r="D53" s="120">
        <v>0</v>
      </c>
      <c r="E53" s="121">
        <v>0</v>
      </c>
      <c r="F53" s="4">
        <v>5540</v>
      </c>
    </row>
    <row r="54" spans="2:10" x14ac:dyDescent="0.2">
      <c r="B54" s="118"/>
      <c r="C54" s="119" t="s">
        <v>33</v>
      </c>
      <c r="D54" s="120">
        <v>0</v>
      </c>
      <c r="E54" s="121">
        <v>0</v>
      </c>
      <c r="F54" s="4">
        <v>5550</v>
      </c>
    </row>
    <row r="55" spans="2:10" x14ac:dyDescent="0.2">
      <c r="B55" s="118"/>
      <c r="C55" s="119" t="s">
        <v>34</v>
      </c>
      <c r="D55" s="120">
        <v>3.35</v>
      </c>
      <c r="E55" s="121">
        <v>7.94</v>
      </c>
      <c r="F55" s="4">
        <v>5590</v>
      </c>
    </row>
    <row r="56" spans="2:10" x14ac:dyDescent="0.2">
      <c r="B56" s="117" t="s">
        <v>40</v>
      </c>
      <c r="C56" s="2"/>
      <c r="D56" s="85">
        <f>SUM(D57)</f>
        <v>0</v>
      </c>
      <c r="E56" s="97">
        <f>SUM(E57)</f>
        <v>0</v>
      </c>
      <c r="F56" s="4" t="s">
        <v>55</v>
      </c>
    </row>
    <row r="57" spans="2:10" x14ac:dyDescent="0.2">
      <c r="B57" s="118"/>
      <c r="C57" s="119" t="s">
        <v>38</v>
      </c>
      <c r="D57" s="120">
        <v>0</v>
      </c>
      <c r="E57" s="121">
        <v>0</v>
      </c>
      <c r="F57" s="4">
        <v>5610</v>
      </c>
    </row>
    <row r="58" spans="2:10" x14ac:dyDescent="0.2">
      <c r="B58" s="118"/>
      <c r="C58" s="95"/>
      <c r="D58" s="123"/>
      <c r="E58" s="124"/>
      <c r="F58" s="4" t="s">
        <v>55</v>
      </c>
    </row>
    <row r="59" spans="2:10" x14ac:dyDescent="0.2">
      <c r="B59" s="113" t="s">
        <v>45</v>
      </c>
      <c r="C59" s="114"/>
      <c r="D59" s="85">
        <f>SUM(D56+D49+D43+D39+D29+D25)</f>
        <v>31528474.100000001</v>
      </c>
      <c r="E59" s="94">
        <f>SUM(E56+E49+E43+E39+E29+E25)</f>
        <v>48661505.550000004</v>
      </c>
      <c r="F59" s="4" t="s">
        <v>55</v>
      </c>
    </row>
    <row r="60" spans="2:10" x14ac:dyDescent="0.2">
      <c r="B60" s="118"/>
      <c r="C60" s="114"/>
      <c r="D60" s="85"/>
      <c r="E60" s="94"/>
      <c r="F60" s="4" t="s">
        <v>55</v>
      </c>
    </row>
    <row r="61" spans="2:10" s="2" customFormat="1" x14ac:dyDescent="0.2">
      <c r="B61" s="113" t="s">
        <v>39</v>
      </c>
      <c r="C61" s="114"/>
      <c r="D61" s="85">
        <f>D22-D59</f>
        <v>5492842.6899999976</v>
      </c>
      <c r="E61" s="97">
        <f>E22-E59</f>
        <v>370134.08999999613</v>
      </c>
      <c r="F61" s="5" t="s">
        <v>55</v>
      </c>
    </row>
    <row r="62" spans="2:10" s="2" customFormat="1" x14ac:dyDescent="0.2">
      <c r="B62" s="128"/>
      <c r="C62" s="129"/>
      <c r="D62" s="130"/>
      <c r="E62" s="131"/>
    </row>
    <row r="63" spans="2:10" s="3" customFormat="1" x14ac:dyDescent="0.2">
      <c r="C63" s="12" t="s">
        <v>56</v>
      </c>
      <c r="D63" s="1"/>
      <c r="E63" s="1"/>
      <c r="F63" s="1"/>
      <c r="G63" s="1"/>
      <c r="H63" s="1"/>
      <c r="I63" s="1"/>
      <c r="J63" s="1"/>
    </row>
    <row r="66" spans="2:7" x14ac:dyDescent="0.2">
      <c r="B66" s="1" t="s">
        <v>3814</v>
      </c>
      <c r="D66" s="11" t="s">
        <v>3815</v>
      </c>
      <c r="E66" s="11"/>
      <c r="F66" s="11"/>
      <c r="G66" s="29"/>
    </row>
    <row r="67" spans="2:7" x14ac:dyDescent="0.2">
      <c r="B67" s="1" t="s">
        <v>3880</v>
      </c>
      <c r="D67" s="11" t="s">
        <v>413</v>
      </c>
      <c r="E67" s="11"/>
      <c r="F67" s="11"/>
      <c r="G67" s="29"/>
    </row>
  </sheetData>
  <sheetProtection formatCells="0" formatColumns="0" formatRows="0" autoFilter="0"/>
  <mergeCells count="2">
    <mergeCell ref="B1:E1"/>
    <mergeCell ref="B12:C12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5"/>
  <sheetViews>
    <sheetView showGridLines="0" topLeftCell="A10" zoomScaleNormal="100" zoomScaleSheetLayoutView="100" workbookViewId="0">
      <selection activeCell="G14" sqref="G14"/>
    </sheetView>
  </sheetViews>
  <sheetFormatPr baseColWidth="10" defaultColWidth="12" defaultRowHeight="11.25" x14ac:dyDescent="0.2"/>
  <cols>
    <col min="1" max="1" width="12" style="6"/>
    <col min="2" max="2" width="67.83203125" style="8" customWidth="1"/>
    <col min="3" max="3" width="18.83203125" style="8" customWidth="1"/>
    <col min="4" max="4" width="18.83203125" style="9" customWidth="1"/>
    <col min="5" max="5" width="1" style="9" customWidth="1"/>
    <col min="6" max="6" width="64.33203125" style="9" customWidth="1"/>
    <col min="7" max="8" width="18.83203125" style="9" customWidth="1"/>
    <col min="9" max="16384" width="12" style="6"/>
  </cols>
  <sheetData>
    <row r="1" spans="2:8" ht="39.950000000000003" customHeight="1" x14ac:dyDescent="0.2">
      <c r="B1" s="573" t="s">
        <v>4504</v>
      </c>
      <c r="C1" s="574"/>
      <c r="D1" s="574"/>
      <c r="E1" s="574"/>
      <c r="F1" s="574"/>
      <c r="G1" s="574"/>
      <c r="H1" s="575"/>
    </row>
    <row r="2" spans="2:8" s="7" customFormat="1" x14ac:dyDescent="0.2">
      <c r="B2" s="75" t="s">
        <v>57</v>
      </c>
      <c r="C2" s="76">
        <v>2021</v>
      </c>
      <c r="D2" s="76">
        <v>2020</v>
      </c>
      <c r="E2" s="77"/>
      <c r="F2" s="78" t="s">
        <v>58</v>
      </c>
      <c r="G2" s="76">
        <v>2021</v>
      </c>
      <c r="H2" s="79">
        <v>2020</v>
      </c>
    </row>
    <row r="3" spans="2:8" s="7" customFormat="1" x14ac:dyDescent="0.2">
      <c r="B3" s="80"/>
      <c r="C3" s="81"/>
      <c r="D3" s="81"/>
      <c r="E3" s="82"/>
      <c r="F3" s="83"/>
      <c r="G3" s="81"/>
      <c r="H3" s="84"/>
    </row>
    <row r="4" spans="2:8" x14ac:dyDescent="0.2">
      <c r="B4" s="499" t="s">
        <v>59</v>
      </c>
      <c r="C4" s="85"/>
      <c r="D4" s="85"/>
      <c r="E4" s="1"/>
      <c r="F4" s="83" t="s">
        <v>60</v>
      </c>
      <c r="G4" s="85"/>
      <c r="H4" s="86"/>
    </row>
    <row r="5" spans="2:8" x14ac:dyDescent="0.2">
      <c r="B5" s="87" t="s">
        <v>61</v>
      </c>
      <c r="C5" s="88">
        <v>22668599.829999998</v>
      </c>
      <c r="D5" s="88">
        <v>17898610.620000001</v>
      </c>
      <c r="E5" s="89"/>
      <c r="F5" s="90" t="s">
        <v>62</v>
      </c>
      <c r="G5" s="88">
        <v>858088.56</v>
      </c>
      <c r="H5" s="86">
        <v>3540453.6</v>
      </c>
    </row>
    <row r="6" spans="2:8" x14ac:dyDescent="0.2">
      <c r="B6" s="87" t="s">
        <v>63</v>
      </c>
      <c r="C6" s="88">
        <v>68215.360000000001</v>
      </c>
      <c r="D6" s="88">
        <v>0</v>
      </c>
      <c r="E6" s="89"/>
      <c r="F6" s="90" t="s">
        <v>64</v>
      </c>
      <c r="G6" s="88">
        <v>0</v>
      </c>
      <c r="H6" s="86">
        <v>0</v>
      </c>
    </row>
    <row r="7" spans="2:8" x14ac:dyDescent="0.2">
      <c r="B7" s="87" t="s">
        <v>65</v>
      </c>
      <c r="C7" s="88">
        <v>585.92999999999995</v>
      </c>
      <c r="D7" s="88">
        <v>35.049999999999997</v>
      </c>
      <c r="E7" s="89"/>
      <c r="F7" s="90" t="s">
        <v>66</v>
      </c>
      <c r="G7" s="88">
        <v>0</v>
      </c>
      <c r="H7" s="86">
        <v>0</v>
      </c>
    </row>
    <row r="8" spans="2:8" x14ac:dyDescent="0.2">
      <c r="B8" s="87" t="s">
        <v>67</v>
      </c>
      <c r="C8" s="88">
        <v>0</v>
      </c>
      <c r="D8" s="88">
        <v>0</v>
      </c>
      <c r="E8" s="89"/>
      <c r="F8" s="90" t="s">
        <v>68</v>
      </c>
      <c r="G8" s="88">
        <v>0</v>
      </c>
      <c r="H8" s="86">
        <v>0</v>
      </c>
    </row>
    <row r="9" spans="2:8" x14ac:dyDescent="0.2">
      <c r="B9" s="87" t="s">
        <v>69</v>
      </c>
      <c r="C9" s="88">
        <v>0</v>
      </c>
      <c r="D9" s="88">
        <v>0</v>
      </c>
      <c r="E9" s="89"/>
      <c r="F9" s="90" t="s">
        <v>70</v>
      </c>
      <c r="G9" s="88">
        <v>0</v>
      </c>
      <c r="H9" s="91">
        <v>0</v>
      </c>
    </row>
    <row r="10" spans="2:8" ht="13.5" customHeight="1" x14ac:dyDescent="0.2">
      <c r="B10" s="87" t="s">
        <v>71</v>
      </c>
      <c r="C10" s="88">
        <v>0</v>
      </c>
      <c r="D10" s="88">
        <v>0</v>
      </c>
      <c r="E10" s="89"/>
      <c r="F10" s="90" t="s">
        <v>72</v>
      </c>
      <c r="G10" s="88">
        <v>0</v>
      </c>
      <c r="H10" s="86">
        <v>0</v>
      </c>
    </row>
    <row r="11" spans="2:8" x14ac:dyDescent="0.2">
      <c r="B11" s="87" t="s">
        <v>73</v>
      </c>
      <c r="C11" s="88">
        <v>1827</v>
      </c>
      <c r="D11" s="88">
        <v>1827</v>
      </c>
      <c r="E11" s="89"/>
      <c r="F11" s="90" t="s">
        <v>74</v>
      </c>
      <c r="G11" s="88">
        <v>0</v>
      </c>
      <c r="H11" s="86">
        <v>0</v>
      </c>
    </row>
    <row r="12" spans="2:8" x14ac:dyDescent="0.2">
      <c r="B12" s="87"/>
      <c r="C12" s="88"/>
      <c r="D12" s="88"/>
      <c r="E12" s="89"/>
      <c r="F12" s="90" t="s">
        <v>75</v>
      </c>
      <c r="G12" s="88">
        <v>126740.54</v>
      </c>
      <c r="H12" s="86">
        <v>84993.91</v>
      </c>
    </row>
    <row r="13" spans="2:8" x14ac:dyDescent="0.2">
      <c r="B13" s="92" t="s">
        <v>76</v>
      </c>
      <c r="C13" s="85">
        <f>SUM(C5:C11)</f>
        <v>22739228.119999997</v>
      </c>
      <c r="D13" s="85">
        <f>SUM(D5:D11)</f>
        <v>17900472.670000002</v>
      </c>
      <c r="E13" s="89"/>
      <c r="F13" s="90"/>
      <c r="G13" s="85"/>
      <c r="H13" s="86"/>
    </row>
    <row r="14" spans="2:8" x14ac:dyDescent="0.2">
      <c r="B14" s="80"/>
      <c r="C14" s="85"/>
      <c r="D14" s="85"/>
      <c r="E14" s="82"/>
      <c r="F14" s="93" t="s">
        <v>77</v>
      </c>
      <c r="G14" s="88">
        <f>SUM(G5:G12)</f>
        <v>984829.10000000009</v>
      </c>
      <c r="H14" s="86">
        <f>SUM(H5:H12)</f>
        <v>3625447.5100000002</v>
      </c>
    </row>
    <row r="15" spans="2:8" x14ac:dyDescent="0.2">
      <c r="B15" s="80" t="s">
        <v>78</v>
      </c>
      <c r="C15" s="88"/>
      <c r="D15" s="88"/>
      <c r="E15" s="89"/>
      <c r="F15" s="83"/>
      <c r="G15" s="85"/>
      <c r="H15" s="94"/>
    </row>
    <row r="16" spans="2:8" x14ac:dyDescent="0.2">
      <c r="B16" s="87" t="s">
        <v>79</v>
      </c>
      <c r="C16" s="88">
        <v>0</v>
      </c>
      <c r="D16" s="88">
        <v>0</v>
      </c>
      <c r="E16" s="82"/>
      <c r="F16" s="83" t="s">
        <v>80</v>
      </c>
      <c r="G16" s="85"/>
      <c r="H16" s="86"/>
    </row>
    <row r="17" spans="2:8" x14ac:dyDescent="0.2">
      <c r="B17" s="87" t="s">
        <v>81</v>
      </c>
      <c r="C17" s="88">
        <v>0</v>
      </c>
      <c r="D17" s="88">
        <v>0</v>
      </c>
      <c r="E17" s="89"/>
      <c r="F17" s="90" t="s">
        <v>82</v>
      </c>
      <c r="G17" s="88">
        <v>0</v>
      </c>
      <c r="H17" s="86">
        <v>0</v>
      </c>
    </row>
    <row r="18" spans="2:8" x14ac:dyDescent="0.2">
      <c r="B18" s="87" t="s">
        <v>83</v>
      </c>
      <c r="C18" s="88">
        <v>81008785.689999998</v>
      </c>
      <c r="D18" s="88">
        <v>81008785.689999998</v>
      </c>
      <c r="E18" s="89"/>
      <c r="F18" s="90" t="s">
        <v>84</v>
      </c>
      <c r="G18" s="88">
        <v>0</v>
      </c>
      <c r="H18" s="86">
        <v>0</v>
      </c>
    </row>
    <row r="19" spans="2:8" x14ac:dyDescent="0.2">
      <c r="B19" s="87" t="s">
        <v>85</v>
      </c>
      <c r="C19" s="88">
        <v>32056995.82</v>
      </c>
      <c r="D19" s="88">
        <v>32056995.82</v>
      </c>
      <c r="E19" s="89"/>
      <c r="F19" s="90" t="s">
        <v>86</v>
      </c>
      <c r="G19" s="88">
        <v>0</v>
      </c>
      <c r="H19" s="86">
        <v>0</v>
      </c>
    </row>
    <row r="20" spans="2:8" x14ac:dyDescent="0.2">
      <c r="B20" s="87" t="s">
        <v>87</v>
      </c>
      <c r="C20" s="88">
        <v>2851.04</v>
      </c>
      <c r="D20" s="88">
        <v>2851.04</v>
      </c>
      <c r="E20" s="89"/>
      <c r="F20" s="90" t="s">
        <v>88</v>
      </c>
      <c r="G20" s="88">
        <v>0</v>
      </c>
      <c r="H20" s="86">
        <v>0</v>
      </c>
    </row>
    <row r="21" spans="2:8" x14ac:dyDescent="0.2">
      <c r="B21" s="87" t="s">
        <v>89</v>
      </c>
      <c r="C21" s="88">
        <v>-19073482.309999999</v>
      </c>
      <c r="D21" s="88">
        <v>-19073482.309999999</v>
      </c>
      <c r="E21" s="89"/>
      <c r="F21" s="95" t="s">
        <v>90</v>
      </c>
      <c r="G21" s="88">
        <v>0</v>
      </c>
      <c r="H21" s="86">
        <v>0</v>
      </c>
    </row>
    <row r="22" spans="2:8" x14ac:dyDescent="0.2">
      <c r="B22" s="87" t="s">
        <v>91</v>
      </c>
      <c r="C22" s="88">
        <v>0</v>
      </c>
      <c r="D22" s="88">
        <v>0</v>
      </c>
      <c r="E22" s="89"/>
      <c r="F22" s="90" t="s">
        <v>92</v>
      </c>
      <c r="G22" s="88">
        <v>0</v>
      </c>
      <c r="H22" s="86">
        <v>0</v>
      </c>
    </row>
    <row r="23" spans="2:8" x14ac:dyDescent="0.2">
      <c r="B23" s="87" t="s">
        <v>93</v>
      </c>
      <c r="C23" s="88">
        <v>0</v>
      </c>
      <c r="D23" s="88">
        <v>0</v>
      </c>
      <c r="E23" s="82"/>
      <c r="F23" s="90"/>
      <c r="G23" s="88"/>
      <c r="H23" s="86"/>
    </row>
    <row r="24" spans="2:8" x14ac:dyDescent="0.2">
      <c r="B24" s="87" t="s">
        <v>94</v>
      </c>
      <c r="C24" s="88">
        <v>0</v>
      </c>
      <c r="D24" s="88">
        <v>0</v>
      </c>
      <c r="E24" s="89"/>
      <c r="F24" s="93" t="s">
        <v>95</v>
      </c>
      <c r="G24" s="88">
        <f>SUM(G17:G22)</f>
        <v>0</v>
      </c>
      <c r="H24" s="86">
        <f>SUM(H17:H22)</f>
        <v>0</v>
      </c>
    </row>
    <row r="25" spans="2:8" s="7" customFormat="1" x14ac:dyDescent="0.2">
      <c r="B25" s="87"/>
      <c r="C25" s="88"/>
      <c r="D25" s="88"/>
      <c r="E25" s="82"/>
      <c r="F25" s="90"/>
      <c r="G25" s="85"/>
      <c r="H25" s="94"/>
    </row>
    <row r="26" spans="2:8" x14ac:dyDescent="0.2">
      <c r="B26" s="92" t="s">
        <v>96</v>
      </c>
      <c r="C26" s="85">
        <f>SUM(C16:C24)</f>
        <v>93995150.239999995</v>
      </c>
      <c r="D26" s="85">
        <f>SUM(D16:D24)</f>
        <v>93995150.239999995</v>
      </c>
      <c r="E26" s="89"/>
      <c r="F26" s="96" t="s">
        <v>97</v>
      </c>
      <c r="G26" s="85">
        <f>SUM(G24+G14)</f>
        <v>984829.10000000009</v>
      </c>
      <c r="H26" s="94">
        <f>SUM(H14+H24)</f>
        <v>3625447.5100000002</v>
      </c>
    </row>
    <row r="27" spans="2:8" x14ac:dyDescent="0.2">
      <c r="B27" s="80"/>
      <c r="E27" s="1"/>
      <c r="F27" s="83"/>
      <c r="G27" s="85"/>
      <c r="H27" s="94"/>
    </row>
    <row r="28" spans="2:8" x14ac:dyDescent="0.2">
      <c r="B28" s="80" t="s">
        <v>98</v>
      </c>
      <c r="C28" s="85">
        <f>C13+C26</f>
        <v>116734378.35999998</v>
      </c>
      <c r="D28" s="85">
        <f>D13+D26</f>
        <v>111895622.91</v>
      </c>
      <c r="E28" s="1"/>
      <c r="F28" s="83" t="s">
        <v>99</v>
      </c>
      <c r="G28" s="85"/>
      <c r="H28" s="97"/>
    </row>
    <row r="29" spans="2:8" x14ac:dyDescent="0.2">
      <c r="B29" s="98"/>
      <c r="E29" s="82"/>
      <c r="F29" s="83"/>
      <c r="G29" s="85"/>
      <c r="H29" s="97"/>
    </row>
    <row r="30" spans="2:8" x14ac:dyDescent="0.2">
      <c r="B30" s="99"/>
      <c r="C30" s="100"/>
      <c r="D30" s="100"/>
      <c r="E30" s="89"/>
      <c r="F30" s="96" t="s">
        <v>100</v>
      </c>
      <c r="G30" s="85">
        <f>SUM(G31:G33)</f>
        <v>97287532.219999999</v>
      </c>
      <c r="H30" s="94">
        <f>SUM(H31:H33)</f>
        <v>92725427.920000002</v>
      </c>
    </row>
    <row r="31" spans="2:8" x14ac:dyDescent="0.2">
      <c r="B31" s="99"/>
      <c r="C31" s="100"/>
      <c r="D31" s="100"/>
      <c r="E31" s="89"/>
      <c r="F31" s="90" t="s">
        <v>4</v>
      </c>
      <c r="G31" s="88">
        <v>97287532.219999999</v>
      </c>
      <c r="H31" s="86">
        <v>92725427.920000002</v>
      </c>
    </row>
    <row r="32" spans="2:8" x14ac:dyDescent="0.2">
      <c r="B32" s="99"/>
      <c r="C32" s="100"/>
      <c r="D32" s="100"/>
      <c r="E32" s="89"/>
      <c r="F32" s="90" t="s">
        <v>101</v>
      </c>
      <c r="G32" s="88">
        <v>0</v>
      </c>
      <c r="H32" s="86">
        <v>0</v>
      </c>
    </row>
    <row r="33" spans="2:8" x14ac:dyDescent="0.2">
      <c r="B33" s="99"/>
      <c r="C33" s="100"/>
      <c r="D33" s="100"/>
      <c r="E33" s="89"/>
      <c r="F33" s="90" t="s">
        <v>102</v>
      </c>
      <c r="G33" s="88">
        <v>0</v>
      </c>
      <c r="H33" s="86">
        <v>0</v>
      </c>
    </row>
    <row r="34" spans="2:8" x14ac:dyDescent="0.2">
      <c r="B34" s="99"/>
      <c r="C34" s="100"/>
      <c r="D34" s="100"/>
      <c r="E34" s="82"/>
      <c r="F34" s="90"/>
      <c r="G34" s="88"/>
      <c r="H34" s="86"/>
    </row>
    <row r="35" spans="2:8" x14ac:dyDescent="0.2">
      <c r="B35" s="99"/>
      <c r="C35" s="100"/>
      <c r="D35" s="100"/>
      <c r="E35" s="89"/>
      <c r="F35" s="96" t="s">
        <v>103</v>
      </c>
      <c r="G35" s="85">
        <f>SUM(G36:G40)</f>
        <v>18462017.039999999</v>
      </c>
      <c r="H35" s="94">
        <f>SUM(H36:H40)</f>
        <v>15544747.48</v>
      </c>
    </row>
    <row r="36" spans="2:8" x14ac:dyDescent="0.2">
      <c r="B36" s="99"/>
      <c r="C36" s="100"/>
      <c r="D36" s="100"/>
      <c r="E36" s="89"/>
      <c r="F36" s="90" t="s">
        <v>104</v>
      </c>
      <c r="G36" s="88">
        <v>5492842.6900000004</v>
      </c>
      <c r="H36" s="86">
        <v>370134.09</v>
      </c>
    </row>
    <row r="37" spans="2:8" x14ac:dyDescent="0.2">
      <c r="B37" s="99"/>
      <c r="C37" s="100"/>
      <c r="D37" s="100"/>
      <c r="E37" s="89"/>
      <c r="F37" s="90" t="s">
        <v>105</v>
      </c>
      <c r="G37" s="88">
        <v>12969174.35</v>
      </c>
      <c r="H37" s="86">
        <v>15174613.390000001</v>
      </c>
    </row>
    <row r="38" spans="2:8" x14ac:dyDescent="0.2">
      <c r="B38" s="99"/>
      <c r="C38" s="101"/>
      <c r="D38" s="101"/>
      <c r="E38" s="89"/>
      <c r="F38" s="90" t="s">
        <v>106</v>
      </c>
      <c r="G38" s="88">
        <v>0</v>
      </c>
      <c r="H38" s="86">
        <v>0</v>
      </c>
    </row>
    <row r="39" spans="2:8" x14ac:dyDescent="0.2">
      <c r="B39" s="99"/>
      <c r="C39" s="100"/>
      <c r="D39" s="100"/>
      <c r="E39" s="102"/>
      <c r="F39" s="90" t="s">
        <v>107</v>
      </c>
      <c r="G39" s="88">
        <v>0</v>
      </c>
      <c r="H39" s="86">
        <v>0</v>
      </c>
    </row>
    <row r="40" spans="2:8" x14ac:dyDescent="0.2">
      <c r="B40" s="99"/>
      <c r="C40" s="100"/>
      <c r="D40" s="100"/>
      <c r="E40" s="103"/>
      <c r="F40" s="90" t="s">
        <v>108</v>
      </c>
      <c r="G40" s="88">
        <v>0</v>
      </c>
      <c r="H40" s="86">
        <v>0</v>
      </c>
    </row>
    <row r="41" spans="2:8" x14ac:dyDescent="0.2">
      <c r="B41" s="99"/>
      <c r="C41" s="100"/>
      <c r="D41" s="100"/>
      <c r="E41" s="103"/>
      <c r="F41" s="90"/>
      <c r="G41" s="88"/>
      <c r="H41" s="86"/>
    </row>
    <row r="42" spans="2:8" ht="21" x14ac:dyDescent="0.2">
      <c r="B42" s="99"/>
      <c r="C42" s="10"/>
      <c r="D42" s="11"/>
      <c r="E42" s="103"/>
      <c r="F42" s="96" t="s">
        <v>109</v>
      </c>
      <c r="G42" s="85">
        <f>SUM(G43:G44)</f>
        <v>0</v>
      </c>
      <c r="H42" s="94">
        <f>SUM(H43:H44)</f>
        <v>0</v>
      </c>
    </row>
    <row r="43" spans="2:8" x14ac:dyDescent="0.2">
      <c r="B43" s="98"/>
      <c r="C43" s="104"/>
      <c r="D43" s="103"/>
      <c r="E43" s="103"/>
      <c r="F43" s="90" t="s">
        <v>110</v>
      </c>
      <c r="G43" s="88">
        <v>0</v>
      </c>
      <c r="H43" s="86">
        <v>0</v>
      </c>
    </row>
    <row r="44" spans="2:8" x14ac:dyDescent="0.2">
      <c r="B44" s="98"/>
      <c r="C44" s="104"/>
      <c r="D44" s="103"/>
      <c r="E44" s="103"/>
      <c r="F44" s="90" t="s">
        <v>111</v>
      </c>
      <c r="G44" s="88">
        <v>0</v>
      </c>
      <c r="H44" s="86">
        <v>0</v>
      </c>
    </row>
    <row r="45" spans="2:8" x14ac:dyDescent="0.2">
      <c r="B45" s="98"/>
      <c r="C45" s="104"/>
      <c r="D45" s="103"/>
      <c r="E45" s="103"/>
      <c r="F45" s="90"/>
      <c r="G45" s="88"/>
      <c r="H45" s="86"/>
    </row>
    <row r="46" spans="2:8" x14ac:dyDescent="0.2">
      <c r="B46" s="98"/>
      <c r="C46" s="104"/>
      <c r="D46" s="103"/>
      <c r="E46" s="103"/>
      <c r="F46" s="96" t="s">
        <v>112</v>
      </c>
      <c r="G46" s="88">
        <f>SUM(G42+G35+G30)</f>
        <v>115749549.25999999</v>
      </c>
      <c r="H46" s="86">
        <f>SUM(H42+H35+H30)</f>
        <v>108270175.40000001</v>
      </c>
    </row>
    <row r="47" spans="2:8" x14ac:dyDescent="0.2">
      <c r="B47" s="98"/>
      <c r="C47" s="104"/>
      <c r="D47" s="103"/>
      <c r="E47" s="103"/>
      <c r="F47" s="83"/>
      <c r="G47" s="85"/>
      <c r="H47" s="94"/>
    </row>
    <row r="48" spans="2:8" x14ac:dyDescent="0.2">
      <c r="B48" s="98"/>
      <c r="C48" s="104"/>
      <c r="D48" s="103"/>
      <c r="E48" s="103"/>
      <c r="F48" s="96" t="s">
        <v>113</v>
      </c>
      <c r="G48" s="85">
        <f>G46+G26</f>
        <v>116734378.35999998</v>
      </c>
      <c r="H48" s="97">
        <f>H46+H26</f>
        <v>111895622.91000001</v>
      </c>
    </row>
    <row r="49" spans="2:8" x14ac:dyDescent="0.2">
      <c r="B49" s="105"/>
      <c r="C49" s="106"/>
      <c r="D49" s="107"/>
      <c r="E49" s="107"/>
      <c r="F49" s="107"/>
      <c r="G49" s="107"/>
      <c r="H49" s="108"/>
    </row>
    <row r="50" spans="2:8" x14ac:dyDescent="0.2">
      <c r="B50" s="12" t="s">
        <v>56</v>
      </c>
    </row>
    <row r="51" spans="2:8" x14ac:dyDescent="0.2">
      <c r="B51" s="12"/>
    </row>
    <row r="54" spans="2:8" x14ac:dyDescent="0.2">
      <c r="B54" s="1" t="s">
        <v>3814</v>
      </c>
      <c r="C54" s="1"/>
      <c r="D54" s="11"/>
      <c r="E54" s="11"/>
      <c r="F54" s="505" t="s">
        <v>3815</v>
      </c>
      <c r="G54" s="29"/>
    </row>
    <row r="55" spans="2:8" x14ac:dyDescent="0.2">
      <c r="B55" s="1" t="s">
        <v>3880</v>
      </c>
      <c r="C55" s="1"/>
      <c r="D55" s="11"/>
      <c r="E55" s="11"/>
      <c r="F55" s="505" t="s">
        <v>413</v>
      </c>
      <c r="G55" s="29"/>
    </row>
  </sheetData>
  <sheetProtection formatCells="0" formatColumns="0" formatRows="0" autoFilter="0"/>
  <mergeCells count="1">
    <mergeCell ref="B1:H1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63"/>
  <sheetViews>
    <sheetView showGridLines="0" zoomScaleNormal="100" zoomScaleSheetLayoutView="80" workbookViewId="0">
      <selection activeCell="J32" sqref="J32"/>
    </sheetView>
  </sheetViews>
  <sheetFormatPr baseColWidth="10" defaultRowHeight="11.25" x14ac:dyDescent="0.2"/>
  <cols>
    <col min="1" max="1" width="7.6640625" style="6" customWidth="1"/>
    <col min="2" max="2" width="75.83203125" style="8" customWidth="1"/>
    <col min="3" max="3" width="26.83203125" style="8" customWidth="1"/>
    <col min="4" max="4" width="31" style="9" customWidth="1"/>
    <col min="5" max="16384" width="12" style="6"/>
  </cols>
  <sheetData>
    <row r="1" spans="2:4" ht="39.950000000000003" customHeight="1" x14ac:dyDescent="0.2">
      <c r="B1" s="568" t="s">
        <v>4505</v>
      </c>
      <c r="C1" s="569"/>
      <c r="D1" s="570"/>
    </row>
    <row r="2" spans="2:4" s="13" customFormat="1" ht="15" customHeight="1" x14ac:dyDescent="0.2">
      <c r="B2" s="506"/>
      <c r="C2" s="132" t="s">
        <v>141</v>
      </c>
      <c r="D2" s="133" t="s">
        <v>114</v>
      </c>
    </row>
    <row r="3" spans="2:4" s="7" customFormat="1" x14ac:dyDescent="0.2">
      <c r="B3" s="507" t="s">
        <v>57</v>
      </c>
      <c r="C3" s="134">
        <f>C4+C13</f>
        <v>0</v>
      </c>
      <c r="D3" s="135">
        <f>D4+D13</f>
        <v>4838755.45</v>
      </c>
    </row>
    <row r="4" spans="2:4" ht="12.75" customHeight="1" x14ac:dyDescent="0.2">
      <c r="B4" s="508" t="s">
        <v>59</v>
      </c>
      <c r="C4" s="134">
        <f>SUM(C5:C11)</f>
        <v>0</v>
      </c>
      <c r="D4" s="135">
        <f>SUM(D5:D11)</f>
        <v>4838755.45</v>
      </c>
    </row>
    <row r="5" spans="2:4" x14ac:dyDescent="0.2">
      <c r="B5" s="509" t="s">
        <v>61</v>
      </c>
      <c r="C5" s="136">
        <v>0</v>
      </c>
      <c r="D5" s="137">
        <v>4769989.21</v>
      </c>
    </row>
    <row r="6" spans="2:4" x14ac:dyDescent="0.2">
      <c r="B6" s="509" t="s">
        <v>63</v>
      </c>
      <c r="C6" s="136">
        <v>0</v>
      </c>
      <c r="D6" s="137">
        <v>68215.360000000001</v>
      </c>
    </row>
    <row r="7" spans="2:4" x14ac:dyDescent="0.2">
      <c r="B7" s="509" t="s">
        <v>65</v>
      </c>
      <c r="C7" s="136">
        <v>0</v>
      </c>
      <c r="D7" s="137">
        <v>550.88</v>
      </c>
    </row>
    <row r="8" spans="2:4" x14ac:dyDescent="0.2">
      <c r="B8" s="509" t="s">
        <v>67</v>
      </c>
      <c r="C8" s="136">
        <v>0</v>
      </c>
      <c r="D8" s="137">
        <v>0</v>
      </c>
    </row>
    <row r="9" spans="2:4" x14ac:dyDescent="0.2">
      <c r="B9" s="509" t="s">
        <v>69</v>
      </c>
      <c r="C9" s="136">
        <v>0</v>
      </c>
      <c r="D9" s="137">
        <v>0</v>
      </c>
    </row>
    <row r="10" spans="2:4" x14ac:dyDescent="0.2">
      <c r="B10" s="509" t="s">
        <v>71</v>
      </c>
      <c r="C10" s="136">
        <v>0</v>
      </c>
      <c r="D10" s="137">
        <v>0</v>
      </c>
    </row>
    <row r="11" spans="2:4" x14ac:dyDescent="0.2">
      <c r="B11" s="509" t="s">
        <v>73</v>
      </c>
      <c r="C11" s="136">
        <v>0</v>
      </c>
      <c r="D11" s="137">
        <v>0</v>
      </c>
    </row>
    <row r="12" spans="2:4" ht="3.75" customHeight="1" x14ac:dyDescent="0.2">
      <c r="B12" s="509"/>
      <c r="C12" s="136"/>
      <c r="D12" s="137"/>
    </row>
    <row r="13" spans="2:4" x14ac:dyDescent="0.2">
      <c r="B13" s="508" t="s">
        <v>78</v>
      </c>
      <c r="C13" s="134">
        <f>SUM(C14:C22)</f>
        <v>0</v>
      </c>
      <c r="D13" s="135">
        <f>SUM(D14:D22)</f>
        <v>0</v>
      </c>
    </row>
    <row r="14" spans="2:4" x14ac:dyDescent="0.2">
      <c r="B14" s="509" t="s">
        <v>79</v>
      </c>
      <c r="C14" s="136">
        <v>0</v>
      </c>
      <c r="D14" s="137">
        <v>0</v>
      </c>
    </row>
    <row r="15" spans="2:4" x14ac:dyDescent="0.2">
      <c r="B15" s="509" t="s">
        <v>81</v>
      </c>
      <c r="C15" s="136">
        <v>0</v>
      </c>
      <c r="D15" s="137">
        <v>0</v>
      </c>
    </row>
    <row r="16" spans="2:4" x14ac:dyDescent="0.2">
      <c r="B16" s="509" t="s">
        <v>83</v>
      </c>
      <c r="C16" s="136">
        <v>0</v>
      </c>
      <c r="D16" s="137">
        <v>0</v>
      </c>
    </row>
    <row r="17" spans="2:4" x14ac:dyDescent="0.2">
      <c r="B17" s="509" t="s">
        <v>85</v>
      </c>
      <c r="C17" s="136">
        <v>0</v>
      </c>
      <c r="D17" s="137">
        <v>0</v>
      </c>
    </row>
    <row r="18" spans="2:4" x14ac:dyDescent="0.2">
      <c r="B18" s="509" t="s">
        <v>87</v>
      </c>
      <c r="C18" s="136">
        <v>0</v>
      </c>
      <c r="D18" s="137">
        <v>0</v>
      </c>
    </row>
    <row r="19" spans="2:4" x14ac:dyDescent="0.2">
      <c r="B19" s="509" t="s">
        <v>89</v>
      </c>
      <c r="C19" s="136">
        <v>0</v>
      </c>
      <c r="D19" s="137">
        <v>0</v>
      </c>
    </row>
    <row r="20" spans="2:4" x14ac:dyDescent="0.2">
      <c r="B20" s="509" t="s">
        <v>91</v>
      </c>
      <c r="C20" s="136">
        <v>0</v>
      </c>
      <c r="D20" s="137">
        <v>0</v>
      </c>
    </row>
    <row r="21" spans="2:4" x14ac:dyDescent="0.2">
      <c r="B21" s="509" t="s">
        <v>93</v>
      </c>
      <c r="C21" s="136">
        <v>0</v>
      </c>
      <c r="D21" s="137">
        <v>0</v>
      </c>
    </row>
    <row r="22" spans="2:4" x14ac:dyDescent="0.2">
      <c r="B22" s="509" t="s">
        <v>94</v>
      </c>
      <c r="C22" s="136">
        <v>0</v>
      </c>
      <c r="D22" s="137">
        <v>0</v>
      </c>
    </row>
    <row r="23" spans="2:4" s="7" customFormat="1" ht="3" customHeight="1" x14ac:dyDescent="0.2">
      <c r="B23" s="510"/>
      <c r="C23" s="139"/>
      <c r="D23" s="140"/>
    </row>
    <row r="24" spans="2:4" s="7" customFormat="1" x14ac:dyDescent="0.2">
      <c r="B24" s="507" t="s">
        <v>58</v>
      </c>
      <c r="C24" s="141">
        <f>C25+C35</f>
        <v>41746.629999999997</v>
      </c>
      <c r="D24" s="135">
        <f>D25+D35</f>
        <v>2682365.04</v>
      </c>
    </row>
    <row r="25" spans="2:4" x14ac:dyDescent="0.2">
      <c r="B25" s="508" t="s">
        <v>60</v>
      </c>
      <c r="C25" s="134">
        <f>SUM(C26:C33)</f>
        <v>41746.629999999997</v>
      </c>
      <c r="D25" s="135">
        <f>SUM(D26:D33)</f>
        <v>2682365.04</v>
      </c>
    </row>
    <row r="26" spans="2:4" x14ac:dyDescent="0.2">
      <c r="B26" s="509" t="s">
        <v>62</v>
      </c>
      <c r="C26" s="136">
        <v>0</v>
      </c>
      <c r="D26" s="137">
        <v>2682365.04</v>
      </c>
    </row>
    <row r="27" spans="2:4" x14ac:dyDescent="0.2">
      <c r="B27" s="509" t="s">
        <v>64</v>
      </c>
      <c r="C27" s="136">
        <v>0</v>
      </c>
      <c r="D27" s="137">
        <v>0</v>
      </c>
    </row>
    <row r="28" spans="2:4" x14ac:dyDescent="0.2">
      <c r="B28" s="509" t="s">
        <v>66</v>
      </c>
      <c r="C28" s="136">
        <v>0</v>
      </c>
      <c r="D28" s="137">
        <v>0</v>
      </c>
    </row>
    <row r="29" spans="2:4" x14ac:dyDescent="0.2">
      <c r="B29" s="509" t="s">
        <v>68</v>
      </c>
      <c r="C29" s="136">
        <v>0</v>
      </c>
      <c r="D29" s="137">
        <v>0</v>
      </c>
    </row>
    <row r="30" spans="2:4" x14ac:dyDescent="0.2">
      <c r="B30" s="509" t="s">
        <v>70</v>
      </c>
      <c r="C30" s="136">
        <v>0</v>
      </c>
      <c r="D30" s="137">
        <v>0</v>
      </c>
    </row>
    <row r="31" spans="2:4" x14ac:dyDescent="0.2">
      <c r="B31" s="509" t="s">
        <v>72</v>
      </c>
      <c r="C31" s="136">
        <v>0</v>
      </c>
      <c r="D31" s="137">
        <v>0</v>
      </c>
    </row>
    <row r="32" spans="2:4" x14ac:dyDescent="0.2">
      <c r="B32" s="509" t="s">
        <v>74</v>
      </c>
      <c r="C32" s="136">
        <v>0</v>
      </c>
      <c r="D32" s="137">
        <v>0</v>
      </c>
    </row>
    <row r="33" spans="2:4" x14ac:dyDescent="0.2">
      <c r="B33" s="509" t="s">
        <v>75</v>
      </c>
      <c r="C33" s="136">
        <v>41746.629999999997</v>
      </c>
      <c r="D33" s="137">
        <v>0</v>
      </c>
    </row>
    <row r="34" spans="2:4" ht="3" customHeight="1" x14ac:dyDescent="0.2">
      <c r="B34" s="509"/>
      <c r="C34" s="136"/>
      <c r="D34" s="137"/>
    </row>
    <row r="35" spans="2:4" x14ac:dyDescent="0.2">
      <c r="B35" s="508" t="s">
        <v>80</v>
      </c>
      <c r="C35" s="134">
        <f>SUM(C36:C41)</f>
        <v>0</v>
      </c>
      <c r="D35" s="135">
        <f>SUM(D36:D41)</f>
        <v>0</v>
      </c>
    </row>
    <row r="36" spans="2:4" x14ac:dyDescent="0.2">
      <c r="B36" s="509" t="s">
        <v>82</v>
      </c>
      <c r="C36" s="136">
        <v>0</v>
      </c>
      <c r="D36" s="137">
        <v>0</v>
      </c>
    </row>
    <row r="37" spans="2:4" x14ac:dyDescent="0.2">
      <c r="B37" s="509" t="s">
        <v>84</v>
      </c>
      <c r="C37" s="136">
        <v>0</v>
      </c>
      <c r="D37" s="137">
        <v>0</v>
      </c>
    </row>
    <row r="38" spans="2:4" x14ac:dyDescent="0.2">
      <c r="B38" s="509" t="s">
        <v>86</v>
      </c>
      <c r="C38" s="136">
        <v>0</v>
      </c>
      <c r="D38" s="137">
        <v>0</v>
      </c>
    </row>
    <row r="39" spans="2:4" x14ac:dyDescent="0.2">
      <c r="B39" s="509" t="s">
        <v>88</v>
      </c>
      <c r="C39" s="136">
        <v>0</v>
      </c>
      <c r="D39" s="137">
        <v>0</v>
      </c>
    </row>
    <row r="40" spans="2:4" x14ac:dyDescent="0.2">
      <c r="B40" s="509" t="s">
        <v>90</v>
      </c>
      <c r="C40" s="136">
        <v>0</v>
      </c>
      <c r="D40" s="137">
        <v>0</v>
      </c>
    </row>
    <row r="41" spans="2:4" x14ac:dyDescent="0.2">
      <c r="B41" s="509" t="s">
        <v>92</v>
      </c>
      <c r="C41" s="136">
        <v>0</v>
      </c>
      <c r="D41" s="137">
        <v>0</v>
      </c>
    </row>
    <row r="42" spans="2:4" ht="3.75" customHeight="1" x14ac:dyDescent="0.2">
      <c r="B42" s="509"/>
      <c r="C42" s="136"/>
      <c r="D42" s="137"/>
    </row>
    <row r="43" spans="2:4" s="7" customFormat="1" x14ac:dyDescent="0.2">
      <c r="B43" s="507" t="s">
        <v>99</v>
      </c>
      <c r="C43" s="141">
        <f>C44+C49+C56</f>
        <v>9684812.8999999985</v>
      </c>
      <c r="D43" s="142">
        <f>D44+D49+D56</f>
        <v>2205439.04</v>
      </c>
    </row>
    <row r="44" spans="2:4" x14ac:dyDescent="0.2">
      <c r="B44" s="508" t="s">
        <v>100</v>
      </c>
      <c r="C44" s="134">
        <f>SUM(C45:C47)</f>
        <v>4562104.3</v>
      </c>
      <c r="D44" s="135">
        <f>SUM(D45:D47)</f>
        <v>0</v>
      </c>
    </row>
    <row r="45" spans="2:4" x14ac:dyDescent="0.2">
      <c r="B45" s="509" t="s">
        <v>4</v>
      </c>
      <c r="C45" s="136">
        <v>4562104.3</v>
      </c>
      <c r="D45" s="137">
        <v>0</v>
      </c>
    </row>
    <row r="46" spans="2:4" x14ac:dyDescent="0.2">
      <c r="B46" s="509" t="s">
        <v>101</v>
      </c>
      <c r="C46" s="136">
        <v>0</v>
      </c>
      <c r="D46" s="137">
        <v>0</v>
      </c>
    </row>
    <row r="47" spans="2:4" x14ac:dyDescent="0.2">
      <c r="B47" s="509" t="s">
        <v>102</v>
      </c>
      <c r="C47" s="136">
        <v>0</v>
      </c>
      <c r="D47" s="137">
        <v>0</v>
      </c>
    </row>
    <row r="48" spans="2:4" ht="3.75" customHeight="1" x14ac:dyDescent="0.2">
      <c r="B48" s="509"/>
      <c r="C48" s="136"/>
      <c r="D48" s="137"/>
    </row>
    <row r="49" spans="2:4" x14ac:dyDescent="0.2">
      <c r="B49" s="508" t="s">
        <v>103</v>
      </c>
      <c r="C49" s="134">
        <f>SUM(C50:C54)</f>
        <v>5122708.5999999996</v>
      </c>
      <c r="D49" s="135">
        <f>SUM(D50:D54)</f>
        <v>2205439.04</v>
      </c>
    </row>
    <row r="50" spans="2:4" x14ac:dyDescent="0.2">
      <c r="B50" s="509" t="s">
        <v>104</v>
      </c>
      <c r="C50" s="136">
        <v>5122708.5999999996</v>
      </c>
      <c r="D50" s="137">
        <v>0</v>
      </c>
    </row>
    <row r="51" spans="2:4" x14ac:dyDescent="0.2">
      <c r="B51" s="509" t="s">
        <v>105</v>
      </c>
      <c r="C51" s="136">
        <v>0</v>
      </c>
      <c r="D51" s="137">
        <v>2205439.04</v>
      </c>
    </row>
    <row r="52" spans="2:4" x14ac:dyDescent="0.2">
      <c r="B52" s="509" t="s">
        <v>106</v>
      </c>
      <c r="C52" s="136">
        <v>0</v>
      </c>
      <c r="D52" s="137">
        <v>0</v>
      </c>
    </row>
    <row r="53" spans="2:4" x14ac:dyDescent="0.2">
      <c r="B53" s="509" t="s">
        <v>107</v>
      </c>
      <c r="C53" s="136">
        <v>0</v>
      </c>
      <c r="D53" s="137">
        <v>0</v>
      </c>
    </row>
    <row r="54" spans="2:4" x14ac:dyDescent="0.2">
      <c r="B54" s="509" t="s">
        <v>108</v>
      </c>
      <c r="C54" s="136">
        <v>0</v>
      </c>
      <c r="D54" s="137">
        <v>0</v>
      </c>
    </row>
    <row r="55" spans="2:4" ht="3" customHeight="1" x14ac:dyDescent="0.2">
      <c r="B55" s="509"/>
      <c r="C55" s="136"/>
      <c r="D55" s="137"/>
    </row>
    <row r="56" spans="2:4" x14ac:dyDescent="0.2">
      <c r="B56" s="508" t="s">
        <v>115</v>
      </c>
      <c r="C56" s="134">
        <f>SUM(C57:C58)</f>
        <v>0</v>
      </c>
      <c r="D56" s="135">
        <f>SUM(D57:D58)</f>
        <v>0</v>
      </c>
    </row>
    <row r="57" spans="2:4" x14ac:dyDescent="0.2">
      <c r="B57" s="509" t="s">
        <v>110</v>
      </c>
      <c r="C57" s="136">
        <v>0</v>
      </c>
      <c r="D57" s="137">
        <v>0</v>
      </c>
    </row>
    <row r="58" spans="2:4" x14ac:dyDescent="0.2">
      <c r="B58" s="511" t="s">
        <v>111</v>
      </c>
      <c r="C58" s="143">
        <v>0</v>
      </c>
      <c r="D58" s="144">
        <v>0</v>
      </c>
    </row>
    <row r="59" spans="2:4" ht="22.5" customHeight="1" x14ac:dyDescent="0.2">
      <c r="B59" s="576" t="s">
        <v>56</v>
      </c>
      <c r="C59" s="576"/>
      <c r="D59" s="576"/>
    </row>
    <row r="62" spans="2:4" x14ac:dyDescent="0.2">
      <c r="B62" s="1" t="s">
        <v>3814</v>
      </c>
      <c r="C62" s="1"/>
      <c r="D62" s="11" t="s">
        <v>3815</v>
      </c>
    </row>
    <row r="63" spans="2:4" x14ac:dyDescent="0.2">
      <c r="B63" s="1" t="s">
        <v>3880</v>
      </c>
      <c r="C63" s="1"/>
      <c r="D63" s="11" t="s">
        <v>413</v>
      </c>
    </row>
  </sheetData>
  <sheetProtection formatRows="0" autoFilter="0"/>
  <mergeCells count="2">
    <mergeCell ref="B1:D1"/>
    <mergeCell ref="B59:D59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zoomScaleNormal="100" workbookViewId="0">
      <selection activeCell="J34" sqref="J34"/>
    </sheetView>
  </sheetViews>
  <sheetFormatPr baseColWidth="10" defaultRowHeight="11.25" x14ac:dyDescent="0.2"/>
  <cols>
    <col min="1" max="1" width="1" style="14" customWidth="1"/>
    <col min="2" max="2" width="70.83203125" style="14" customWidth="1"/>
    <col min="3" max="3" width="18.83203125" style="14" customWidth="1"/>
    <col min="4" max="4" width="17.83203125" style="14" customWidth="1"/>
    <col min="5" max="7" width="18.83203125" style="14" customWidth="1"/>
    <col min="8" max="16384" width="12" style="14"/>
  </cols>
  <sheetData>
    <row r="1" spans="1:7" ht="33.75" customHeight="1" x14ac:dyDescent="0.2">
      <c r="A1" s="568" t="s">
        <v>4506</v>
      </c>
      <c r="B1" s="569"/>
      <c r="C1" s="569"/>
      <c r="D1" s="569"/>
      <c r="E1" s="569"/>
      <c r="F1" s="569"/>
      <c r="G1" s="570"/>
    </row>
    <row r="2" spans="1:7" ht="33.75" x14ac:dyDescent="0.2">
      <c r="A2" s="15"/>
      <c r="B2" s="145" t="s">
        <v>116</v>
      </c>
      <c r="C2" s="27" t="s">
        <v>117</v>
      </c>
      <c r="D2" s="27" t="s">
        <v>3537</v>
      </c>
      <c r="E2" s="27" t="s">
        <v>3538</v>
      </c>
      <c r="F2" s="27" t="s">
        <v>118</v>
      </c>
      <c r="G2" s="27" t="s">
        <v>3539</v>
      </c>
    </row>
    <row r="3" spans="1:7" x14ac:dyDescent="0.2">
      <c r="A3" s="16"/>
      <c r="B3" s="17"/>
      <c r="C3" s="146"/>
      <c r="D3" s="146"/>
      <c r="E3" s="146"/>
      <c r="F3" s="146"/>
      <c r="G3" s="147"/>
    </row>
    <row r="4" spans="1:7" x14ac:dyDescent="0.2">
      <c r="A4" s="19" t="s">
        <v>57</v>
      </c>
      <c r="B4" s="18"/>
      <c r="C4" s="148">
        <f>SUM(C6+C15)</f>
        <v>111895622.91</v>
      </c>
      <c r="D4" s="148">
        <f>SUM(D6+D15)</f>
        <v>108044366.14999999</v>
      </c>
      <c r="E4" s="148">
        <f>SUM(E6+E15)</f>
        <v>103205610.7</v>
      </c>
      <c r="F4" s="148">
        <f>SUM(F6+F15)</f>
        <v>116734378.35999998</v>
      </c>
      <c r="G4" s="148">
        <f>SUM(G6+G15)</f>
        <v>4838755.4499999965</v>
      </c>
    </row>
    <row r="5" spans="1:7" x14ac:dyDescent="0.2">
      <c r="A5" s="19"/>
      <c r="B5" s="18"/>
      <c r="C5" s="149"/>
      <c r="D5" s="149"/>
      <c r="E5" s="149"/>
      <c r="F5" s="149"/>
      <c r="G5" s="149"/>
    </row>
    <row r="6" spans="1:7" x14ac:dyDescent="0.2">
      <c r="A6" s="20">
        <v>1100</v>
      </c>
      <c r="B6" s="21" t="s">
        <v>59</v>
      </c>
      <c r="C6" s="148">
        <f>SUM(C7:C13)</f>
        <v>17900472.670000002</v>
      </c>
      <c r="D6" s="148">
        <f>SUM(D7:D13)</f>
        <v>108044366.14999999</v>
      </c>
      <c r="E6" s="148">
        <f>SUM(E7:E13)</f>
        <v>103205610.7</v>
      </c>
      <c r="F6" s="148">
        <f>SUM(F7:F13)</f>
        <v>22739228.119999997</v>
      </c>
      <c r="G6" s="148">
        <f>SUM(G7:G13)</f>
        <v>4838755.4499999965</v>
      </c>
    </row>
    <row r="7" spans="1:7" x14ac:dyDescent="0.2">
      <c r="A7" s="20">
        <v>1110</v>
      </c>
      <c r="B7" s="22" t="s">
        <v>61</v>
      </c>
      <c r="C7" s="149">
        <v>17898610.620000001</v>
      </c>
      <c r="D7" s="149">
        <v>64352526.850000001</v>
      </c>
      <c r="E7" s="149">
        <v>59582537.640000001</v>
      </c>
      <c r="F7" s="149">
        <f>C7+D7-E7</f>
        <v>22668599.829999998</v>
      </c>
      <c r="G7" s="149">
        <f t="shared" ref="G7:G13" si="0">F7-C7</f>
        <v>4769989.2099999972</v>
      </c>
    </row>
    <row r="8" spans="1:7" x14ac:dyDescent="0.2">
      <c r="A8" s="20">
        <v>1120</v>
      </c>
      <c r="B8" s="22" t="s">
        <v>63</v>
      </c>
      <c r="C8" s="149">
        <v>0</v>
      </c>
      <c r="D8" s="149">
        <v>43531047.75</v>
      </c>
      <c r="E8" s="149">
        <v>43462832.390000001</v>
      </c>
      <c r="F8" s="149">
        <f t="shared" ref="F8:F13" si="1">C8+D8-E8</f>
        <v>68215.359999999404</v>
      </c>
      <c r="G8" s="149">
        <f t="shared" si="0"/>
        <v>68215.359999999404</v>
      </c>
    </row>
    <row r="9" spans="1:7" x14ac:dyDescent="0.2">
      <c r="A9" s="20">
        <v>1130</v>
      </c>
      <c r="B9" s="22" t="s">
        <v>65</v>
      </c>
      <c r="C9" s="149">
        <v>35.049999999999997</v>
      </c>
      <c r="D9" s="149">
        <v>160791.54999999999</v>
      </c>
      <c r="E9" s="149">
        <v>160240.67000000001</v>
      </c>
      <c r="F9" s="149">
        <f t="shared" si="1"/>
        <v>585.92999999996391</v>
      </c>
      <c r="G9" s="149">
        <f t="shared" si="0"/>
        <v>550.87999999996396</v>
      </c>
    </row>
    <row r="10" spans="1:7" x14ac:dyDescent="0.2">
      <c r="A10" s="20">
        <v>1140</v>
      </c>
      <c r="B10" s="22" t="s">
        <v>67</v>
      </c>
      <c r="C10" s="149">
        <v>0</v>
      </c>
      <c r="D10" s="149">
        <v>0</v>
      </c>
      <c r="E10" s="149">
        <v>0</v>
      </c>
      <c r="F10" s="149">
        <f t="shared" si="1"/>
        <v>0</v>
      </c>
      <c r="G10" s="149">
        <f t="shared" si="0"/>
        <v>0</v>
      </c>
    </row>
    <row r="11" spans="1:7" x14ac:dyDescent="0.2">
      <c r="A11" s="20">
        <v>1150</v>
      </c>
      <c r="B11" s="22" t="s">
        <v>69</v>
      </c>
      <c r="C11" s="149">
        <v>0</v>
      </c>
      <c r="D11" s="149">
        <v>0</v>
      </c>
      <c r="E11" s="149">
        <v>0</v>
      </c>
      <c r="F11" s="149">
        <f t="shared" si="1"/>
        <v>0</v>
      </c>
      <c r="G11" s="149">
        <f t="shared" si="0"/>
        <v>0</v>
      </c>
    </row>
    <row r="12" spans="1:7" x14ac:dyDescent="0.2">
      <c r="A12" s="20">
        <v>1160</v>
      </c>
      <c r="B12" s="22" t="s">
        <v>71</v>
      </c>
      <c r="C12" s="149">
        <v>0</v>
      </c>
      <c r="D12" s="149">
        <v>0</v>
      </c>
      <c r="E12" s="149">
        <v>0</v>
      </c>
      <c r="F12" s="149">
        <f t="shared" si="1"/>
        <v>0</v>
      </c>
      <c r="G12" s="149">
        <f t="shared" si="0"/>
        <v>0</v>
      </c>
    </row>
    <row r="13" spans="1:7" x14ac:dyDescent="0.2">
      <c r="A13" s="20">
        <v>1190</v>
      </c>
      <c r="B13" s="22" t="s">
        <v>73</v>
      </c>
      <c r="C13" s="149">
        <v>1827</v>
      </c>
      <c r="D13" s="149">
        <v>0</v>
      </c>
      <c r="E13" s="149">
        <v>0</v>
      </c>
      <c r="F13" s="149">
        <f t="shared" si="1"/>
        <v>1827</v>
      </c>
      <c r="G13" s="149">
        <f t="shared" si="0"/>
        <v>0</v>
      </c>
    </row>
    <row r="14" spans="1:7" x14ac:dyDescent="0.2">
      <c r="A14" s="20"/>
      <c r="B14" s="22"/>
      <c r="C14" s="148"/>
      <c r="D14" s="148"/>
      <c r="E14" s="148"/>
      <c r="F14" s="148"/>
      <c r="G14" s="148"/>
    </row>
    <row r="15" spans="1:7" x14ac:dyDescent="0.2">
      <c r="A15" s="20">
        <v>1200</v>
      </c>
      <c r="B15" s="21" t="s">
        <v>78</v>
      </c>
      <c r="C15" s="148">
        <f>SUM(C16:C24)</f>
        <v>93995150.239999995</v>
      </c>
      <c r="D15" s="148">
        <f>SUM(D16:D24)</f>
        <v>0</v>
      </c>
      <c r="E15" s="148">
        <f>SUM(E16:E24)</f>
        <v>0</v>
      </c>
      <c r="F15" s="148">
        <f>SUM(F16:F24)</f>
        <v>93995150.239999995</v>
      </c>
      <c r="G15" s="148">
        <f>SUM(G16:G24)</f>
        <v>0</v>
      </c>
    </row>
    <row r="16" spans="1:7" x14ac:dyDescent="0.2">
      <c r="A16" s="20">
        <v>1210</v>
      </c>
      <c r="B16" s="22" t="s">
        <v>79</v>
      </c>
      <c r="C16" s="149">
        <v>0</v>
      </c>
      <c r="D16" s="149">
        <v>0</v>
      </c>
      <c r="E16" s="149">
        <v>0</v>
      </c>
      <c r="F16" s="149">
        <f>C16+D16-E16</f>
        <v>0</v>
      </c>
      <c r="G16" s="149">
        <f t="shared" ref="G16:G24" si="2">F16-C16</f>
        <v>0</v>
      </c>
    </row>
    <row r="17" spans="1:7" x14ac:dyDescent="0.2">
      <c r="A17" s="20">
        <v>1220</v>
      </c>
      <c r="B17" s="22" t="s">
        <v>81</v>
      </c>
      <c r="C17" s="150">
        <v>0</v>
      </c>
      <c r="D17" s="150">
        <v>0</v>
      </c>
      <c r="E17" s="150">
        <v>0</v>
      </c>
      <c r="F17" s="150">
        <f t="shared" ref="F17:F24" si="3">C17+D17-E17</f>
        <v>0</v>
      </c>
      <c r="G17" s="150">
        <f t="shared" si="2"/>
        <v>0</v>
      </c>
    </row>
    <row r="18" spans="1:7" x14ac:dyDescent="0.2">
      <c r="A18" s="20">
        <v>1230</v>
      </c>
      <c r="B18" s="22" t="s">
        <v>83</v>
      </c>
      <c r="C18" s="150">
        <v>81008785.689999998</v>
      </c>
      <c r="D18" s="150">
        <v>0</v>
      </c>
      <c r="E18" s="150">
        <v>0</v>
      </c>
      <c r="F18" s="150">
        <f t="shared" si="3"/>
        <v>81008785.689999998</v>
      </c>
      <c r="G18" s="150">
        <f t="shared" si="2"/>
        <v>0</v>
      </c>
    </row>
    <row r="19" spans="1:7" x14ac:dyDescent="0.2">
      <c r="A19" s="20">
        <v>1240</v>
      </c>
      <c r="B19" s="22" t="s">
        <v>85</v>
      </c>
      <c r="C19" s="149">
        <v>32056995.82</v>
      </c>
      <c r="D19" s="149">
        <v>0</v>
      </c>
      <c r="E19" s="149">
        <v>0</v>
      </c>
      <c r="F19" s="149">
        <f t="shared" si="3"/>
        <v>32056995.82</v>
      </c>
      <c r="G19" s="149">
        <f t="shared" si="2"/>
        <v>0</v>
      </c>
    </row>
    <row r="20" spans="1:7" x14ac:dyDescent="0.2">
      <c r="A20" s="20">
        <v>1250</v>
      </c>
      <c r="B20" s="22" t="s">
        <v>87</v>
      </c>
      <c r="C20" s="149">
        <v>2851.04</v>
      </c>
      <c r="D20" s="149">
        <v>0</v>
      </c>
      <c r="E20" s="149">
        <v>0</v>
      </c>
      <c r="F20" s="149">
        <f t="shared" si="3"/>
        <v>2851.04</v>
      </c>
      <c r="G20" s="149">
        <f t="shared" si="2"/>
        <v>0</v>
      </c>
    </row>
    <row r="21" spans="1:7" x14ac:dyDescent="0.2">
      <c r="A21" s="20">
        <v>1260</v>
      </c>
      <c r="B21" s="22" t="s">
        <v>89</v>
      </c>
      <c r="C21" s="149">
        <v>-19073482.309999999</v>
      </c>
      <c r="D21" s="149">
        <v>0</v>
      </c>
      <c r="E21" s="149">
        <v>0</v>
      </c>
      <c r="F21" s="149">
        <f t="shared" si="3"/>
        <v>-19073482.309999999</v>
      </c>
      <c r="G21" s="149">
        <f t="shared" si="2"/>
        <v>0</v>
      </c>
    </row>
    <row r="22" spans="1:7" x14ac:dyDescent="0.2">
      <c r="A22" s="20">
        <v>1270</v>
      </c>
      <c r="B22" s="22" t="s">
        <v>91</v>
      </c>
      <c r="C22" s="149">
        <v>0</v>
      </c>
      <c r="D22" s="149">
        <v>0</v>
      </c>
      <c r="E22" s="149">
        <v>0</v>
      </c>
      <c r="F22" s="149">
        <f t="shared" si="3"/>
        <v>0</v>
      </c>
      <c r="G22" s="149">
        <f t="shared" si="2"/>
        <v>0</v>
      </c>
    </row>
    <row r="23" spans="1:7" x14ac:dyDescent="0.2">
      <c r="A23" s="20">
        <v>1280</v>
      </c>
      <c r="B23" s="22" t="s">
        <v>93</v>
      </c>
      <c r="C23" s="149">
        <v>0</v>
      </c>
      <c r="D23" s="149">
        <v>0</v>
      </c>
      <c r="E23" s="149">
        <v>0</v>
      </c>
      <c r="F23" s="149">
        <f t="shared" si="3"/>
        <v>0</v>
      </c>
      <c r="G23" s="149">
        <f t="shared" si="2"/>
        <v>0</v>
      </c>
    </row>
    <row r="24" spans="1:7" x14ac:dyDescent="0.2">
      <c r="A24" s="20">
        <v>1290</v>
      </c>
      <c r="B24" s="22" t="s">
        <v>94</v>
      </c>
      <c r="C24" s="149">
        <v>0</v>
      </c>
      <c r="D24" s="149">
        <v>0</v>
      </c>
      <c r="E24" s="149">
        <v>0</v>
      </c>
      <c r="F24" s="149">
        <f t="shared" si="3"/>
        <v>0</v>
      </c>
      <c r="G24" s="149">
        <f t="shared" si="2"/>
        <v>0</v>
      </c>
    </row>
    <row r="25" spans="1:7" x14ac:dyDescent="0.2">
      <c r="A25" s="23"/>
      <c r="B25" s="24"/>
      <c r="C25" s="151"/>
      <c r="D25" s="151"/>
      <c r="E25" s="151"/>
      <c r="F25" s="151"/>
      <c r="G25" s="151"/>
    </row>
    <row r="26" spans="1:7" x14ac:dyDescent="0.2">
      <c r="B26" s="577" t="s">
        <v>56</v>
      </c>
      <c r="C26" s="577"/>
      <c r="D26" s="577"/>
      <c r="E26" s="577"/>
      <c r="F26" s="577"/>
      <c r="G26" s="577"/>
    </row>
    <row r="30" spans="1:7" x14ac:dyDescent="0.2">
      <c r="B30" s="1" t="s">
        <v>3814</v>
      </c>
      <c r="C30" s="1"/>
      <c r="D30" s="11"/>
      <c r="E30" s="578" t="s">
        <v>3815</v>
      </c>
      <c r="F30" s="578"/>
    </row>
    <row r="31" spans="1:7" x14ac:dyDescent="0.2">
      <c r="B31" s="1" t="s">
        <v>3880</v>
      </c>
      <c r="C31" s="1"/>
      <c r="D31" s="11"/>
      <c r="E31" s="512" t="s">
        <v>413</v>
      </c>
      <c r="F31" s="512"/>
    </row>
  </sheetData>
  <sheetProtection formatCells="0" formatColumns="0" formatRows="0" autoFilter="0"/>
  <mergeCells count="3">
    <mergeCell ref="A1:G1"/>
    <mergeCell ref="B26:G26"/>
    <mergeCell ref="E30:F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0"/>
  <sheetViews>
    <sheetView showGridLines="0" zoomScaleNormal="100" workbookViewId="0">
      <selection activeCell="M16" sqref="M16"/>
    </sheetView>
  </sheetViews>
  <sheetFormatPr baseColWidth="10" defaultRowHeight="11.25" x14ac:dyDescent="0.2"/>
  <cols>
    <col min="1" max="1" width="12" style="25"/>
    <col min="2" max="2" width="2.83203125" style="1" customWidth="1"/>
    <col min="3" max="3" width="37" style="10" customWidth="1"/>
    <col min="4" max="4" width="23.83203125" style="29" customWidth="1"/>
    <col min="5" max="7" width="18.83203125" style="29" customWidth="1"/>
    <col min="8" max="16384" width="12" style="25"/>
  </cols>
  <sheetData>
    <row r="1" spans="2:7" ht="30" customHeight="1" x14ac:dyDescent="0.2">
      <c r="B1" s="568" t="s">
        <v>4507</v>
      </c>
      <c r="C1" s="569"/>
      <c r="D1" s="569"/>
      <c r="E1" s="569"/>
      <c r="F1" s="569"/>
      <c r="G1" s="570"/>
    </row>
    <row r="2" spans="2:7" ht="22.5" x14ac:dyDescent="0.2">
      <c r="B2" s="15"/>
      <c r="C2" s="26" t="s">
        <v>119</v>
      </c>
      <c r="D2" s="27" t="s">
        <v>120</v>
      </c>
      <c r="E2" s="27" t="s">
        <v>121</v>
      </c>
      <c r="F2" s="27" t="s">
        <v>122</v>
      </c>
      <c r="G2" s="27" t="s">
        <v>123</v>
      </c>
    </row>
    <row r="3" spans="2:7" s="28" customFormat="1" ht="11.25" customHeight="1" x14ac:dyDescent="0.2">
      <c r="B3" s="513" t="s">
        <v>124</v>
      </c>
      <c r="C3" s="514"/>
      <c r="D3" s="152"/>
      <c r="E3" s="152"/>
      <c r="F3" s="153">
        <f>SUM(F16+F29)</f>
        <v>0</v>
      </c>
      <c r="G3" s="153">
        <f>SUM(G16+G29)</f>
        <v>0</v>
      </c>
    </row>
    <row r="4" spans="2:7" ht="11.25" customHeight="1" x14ac:dyDescent="0.2">
      <c r="B4" s="515"/>
      <c r="C4" s="516" t="s">
        <v>125</v>
      </c>
      <c r="D4" s="149"/>
      <c r="E4" s="149"/>
      <c r="F4" s="149"/>
      <c r="G4" s="149"/>
    </row>
    <row r="5" spans="2:7" ht="11.25" customHeight="1" x14ac:dyDescent="0.2">
      <c r="B5" s="517" t="s">
        <v>126</v>
      </c>
      <c r="C5" s="518"/>
      <c r="D5" s="148"/>
      <c r="E5" s="148"/>
      <c r="F5" s="148">
        <f>SUM(F6:F8)</f>
        <v>0</v>
      </c>
      <c r="G5" s="148">
        <f>SUM(G6:G8)</f>
        <v>0</v>
      </c>
    </row>
    <row r="6" spans="2:7" ht="11.25" customHeight="1" x14ac:dyDescent="0.2">
      <c r="B6" s="515"/>
      <c r="C6" s="519" t="s">
        <v>127</v>
      </c>
      <c r="D6" s="154"/>
      <c r="E6" s="154"/>
      <c r="F6" s="149">
        <v>0</v>
      </c>
      <c r="G6" s="149">
        <v>0</v>
      </c>
    </row>
    <row r="7" spans="2:7" ht="11.25" customHeight="1" x14ac:dyDescent="0.2">
      <c r="B7" s="515"/>
      <c r="C7" s="519" t="s">
        <v>128</v>
      </c>
      <c r="D7" s="154"/>
      <c r="E7" s="154"/>
      <c r="F7" s="149">
        <v>0</v>
      </c>
      <c r="G7" s="149">
        <v>0</v>
      </c>
    </row>
    <row r="8" spans="2:7" ht="11.25" customHeight="1" x14ac:dyDescent="0.2">
      <c r="B8" s="515"/>
      <c r="C8" s="519" t="s">
        <v>129</v>
      </c>
      <c r="D8" s="154"/>
      <c r="E8" s="154"/>
      <c r="F8" s="149">
        <v>0</v>
      </c>
      <c r="G8" s="149">
        <v>0</v>
      </c>
    </row>
    <row r="9" spans="2:7" ht="11.25" customHeight="1" x14ac:dyDescent="0.2">
      <c r="B9" s="515"/>
      <c r="C9" s="519"/>
      <c r="D9" s="154"/>
      <c r="E9" s="154"/>
      <c r="F9" s="149"/>
      <c r="G9" s="149"/>
    </row>
    <row r="10" spans="2:7" ht="11.25" customHeight="1" x14ac:dyDescent="0.2">
      <c r="B10" s="517" t="s">
        <v>130</v>
      </c>
      <c r="C10" s="518"/>
      <c r="D10" s="155"/>
      <c r="E10" s="155"/>
      <c r="F10" s="148">
        <f>SUM(F11:F14)</f>
        <v>0</v>
      </c>
      <c r="G10" s="148">
        <f>SUM(G11:G14)</f>
        <v>0</v>
      </c>
    </row>
    <row r="11" spans="2:7" ht="11.25" customHeight="1" x14ac:dyDescent="0.2">
      <c r="B11" s="520"/>
      <c r="C11" s="519" t="s">
        <v>131</v>
      </c>
      <c r="D11" s="154"/>
      <c r="E11" s="154"/>
      <c r="F11" s="149">
        <v>0</v>
      </c>
      <c r="G11" s="149">
        <v>0</v>
      </c>
    </row>
    <row r="12" spans="2:7" ht="11.25" customHeight="1" x14ac:dyDescent="0.2">
      <c r="B12" s="520"/>
      <c r="C12" s="519" t="s">
        <v>132</v>
      </c>
      <c r="D12" s="154"/>
      <c r="E12" s="154"/>
      <c r="F12" s="149">
        <v>0</v>
      </c>
      <c r="G12" s="149">
        <v>0</v>
      </c>
    </row>
    <row r="13" spans="2:7" ht="11.25" customHeight="1" x14ac:dyDescent="0.2">
      <c r="B13" s="520"/>
      <c r="C13" s="519" t="s">
        <v>128</v>
      </c>
      <c r="D13" s="154"/>
      <c r="E13" s="154"/>
      <c r="F13" s="149">
        <v>0</v>
      </c>
      <c r="G13" s="149">
        <v>0</v>
      </c>
    </row>
    <row r="14" spans="2:7" ht="11.25" customHeight="1" x14ac:dyDescent="0.2">
      <c r="B14" s="520"/>
      <c r="C14" s="519" t="s">
        <v>129</v>
      </c>
      <c r="D14" s="154"/>
      <c r="E14" s="154"/>
      <c r="F14" s="149">
        <v>0</v>
      </c>
      <c r="G14" s="149">
        <v>0</v>
      </c>
    </row>
    <row r="15" spans="2:7" ht="11.25" customHeight="1" x14ac:dyDescent="0.2">
      <c r="B15" s="520"/>
      <c r="C15" s="519"/>
      <c r="D15" s="154"/>
      <c r="E15" s="154"/>
      <c r="F15" s="149"/>
      <c r="G15" s="149"/>
    </row>
    <row r="16" spans="2:7" ht="11.25" customHeight="1" x14ac:dyDescent="0.2">
      <c r="B16" s="520"/>
      <c r="C16" s="521" t="s">
        <v>133</v>
      </c>
      <c r="D16" s="155"/>
      <c r="E16" s="155"/>
      <c r="F16" s="148">
        <f>SUM(F10+F5)</f>
        <v>0</v>
      </c>
      <c r="G16" s="148">
        <f>SUM(G10+G5)</f>
        <v>0</v>
      </c>
    </row>
    <row r="17" spans="2:7" ht="11.25" customHeight="1" x14ac:dyDescent="0.2">
      <c r="B17" s="515"/>
      <c r="C17" s="516" t="s">
        <v>134</v>
      </c>
      <c r="D17" s="154"/>
      <c r="E17" s="154"/>
      <c r="F17" s="149"/>
      <c r="G17" s="149"/>
    </row>
    <row r="18" spans="2:7" ht="11.25" customHeight="1" x14ac:dyDescent="0.2">
      <c r="B18" s="517" t="s">
        <v>126</v>
      </c>
      <c r="C18" s="518"/>
      <c r="D18" s="154"/>
      <c r="E18" s="154"/>
      <c r="F18" s="148">
        <f>SUM(F19:F21)</f>
        <v>0</v>
      </c>
      <c r="G18" s="148">
        <f>SUM(G19:G21)</f>
        <v>0</v>
      </c>
    </row>
    <row r="19" spans="2:7" ht="11.25" customHeight="1" x14ac:dyDescent="0.2">
      <c r="B19" s="515"/>
      <c r="C19" s="519" t="s">
        <v>127</v>
      </c>
      <c r="D19" s="154"/>
      <c r="E19" s="154"/>
      <c r="F19" s="149">
        <v>0</v>
      </c>
      <c r="G19" s="149">
        <v>0</v>
      </c>
    </row>
    <row r="20" spans="2:7" ht="11.25" customHeight="1" x14ac:dyDescent="0.2">
      <c r="B20" s="515"/>
      <c r="C20" s="519" t="s">
        <v>128</v>
      </c>
      <c r="D20" s="154"/>
      <c r="E20" s="154"/>
      <c r="F20" s="149">
        <v>0</v>
      </c>
      <c r="G20" s="149">
        <v>0</v>
      </c>
    </row>
    <row r="21" spans="2:7" ht="11.25" customHeight="1" x14ac:dyDescent="0.2">
      <c r="B21" s="515"/>
      <c r="C21" s="519" t="s">
        <v>129</v>
      </c>
      <c r="D21" s="154"/>
      <c r="E21" s="154"/>
      <c r="F21" s="149">
        <v>0</v>
      </c>
      <c r="G21" s="149">
        <v>0</v>
      </c>
    </row>
    <row r="22" spans="2:7" ht="11.25" customHeight="1" x14ac:dyDescent="0.2">
      <c r="B22" s="515"/>
      <c r="C22" s="519"/>
      <c r="D22" s="154"/>
      <c r="E22" s="154"/>
      <c r="F22" s="149"/>
      <c r="G22" s="149"/>
    </row>
    <row r="23" spans="2:7" ht="11.25" customHeight="1" x14ac:dyDescent="0.2">
      <c r="B23" s="517" t="s">
        <v>130</v>
      </c>
      <c r="C23" s="518"/>
      <c r="D23" s="148"/>
      <c r="E23" s="148"/>
      <c r="F23" s="148">
        <f>SUM(F24:F27)</f>
        <v>0</v>
      </c>
      <c r="G23" s="148">
        <f>SUM(G24:G27)</f>
        <v>0</v>
      </c>
    </row>
    <row r="24" spans="2:7" ht="11.25" customHeight="1" x14ac:dyDescent="0.2">
      <c r="B24" s="520"/>
      <c r="C24" s="519" t="s">
        <v>131</v>
      </c>
      <c r="D24" s="149"/>
      <c r="E24" s="149"/>
      <c r="F24" s="149">
        <v>0</v>
      </c>
      <c r="G24" s="149">
        <v>0</v>
      </c>
    </row>
    <row r="25" spans="2:7" ht="11.25" customHeight="1" x14ac:dyDescent="0.2">
      <c r="B25" s="520"/>
      <c r="C25" s="519" t="s">
        <v>132</v>
      </c>
      <c r="D25" s="149"/>
      <c r="E25" s="149"/>
      <c r="F25" s="149">
        <v>0</v>
      </c>
      <c r="G25" s="149">
        <v>0</v>
      </c>
    </row>
    <row r="26" spans="2:7" ht="11.25" customHeight="1" x14ac:dyDescent="0.2">
      <c r="B26" s="520"/>
      <c r="C26" s="519" t="s">
        <v>128</v>
      </c>
      <c r="D26" s="149"/>
      <c r="E26" s="149"/>
      <c r="F26" s="149">
        <v>0</v>
      </c>
      <c r="G26" s="149">
        <v>0</v>
      </c>
    </row>
    <row r="27" spans="2:7" ht="11.25" customHeight="1" x14ac:dyDescent="0.2">
      <c r="B27" s="520"/>
      <c r="C27" s="519" t="s">
        <v>129</v>
      </c>
      <c r="D27" s="149"/>
      <c r="E27" s="149"/>
      <c r="F27" s="149">
        <v>0</v>
      </c>
      <c r="G27" s="149">
        <v>0</v>
      </c>
    </row>
    <row r="28" spans="2:7" ht="11.25" customHeight="1" x14ac:dyDescent="0.2">
      <c r="B28" s="520"/>
      <c r="C28" s="519"/>
      <c r="D28" s="149"/>
      <c r="E28" s="149"/>
      <c r="F28" s="149"/>
      <c r="G28" s="149"/>
    </row>
    <row r="29" spans="2:7" ht="11.25" customHeight="1" x14ac:dyDescent="0.2">
      <c r="B29" s="520"/>
      <c r="C29" s="521" t="s">
        <v>135</v>
      </c>
      <c r="D29" s="148"/>
      <c r="E29" s="148"/>
      <c r="F29" s="148">
        <f>SUM(F18+F23)</f>
        <v>0</v>
      </c>
      <c r="G29" s="148">
        <f>SUM(G18+G23)</f>
        <v>0</v>
      </c>
    </row>
    <row r="30" spans="2:7" ht="11.25" customHeight="1" x14ac:dyDescent="0.2">
      <c r="B30" s="520"/>
      <c r="C30" s="521"/>
      <c r="D30" s="148"/>
      <c r="E30" s="148"/>
      <c r="F30" s="148"/>
      <c r="G30" s="148"/>
    </row>
    <row r="31" spans="2:7" ht="11.25" customHeight="1" x14ac:dyDescent="0.2">
      <c r="B31" s="522" t="s">
        <v>136</v>
      </c>
      <c r="C31" s="523"/>
      <c r="D31" s="148"/>
      <c r="E31" s="148"/>
      <c r="F31" s="148">
        <v>3625447.51</v>
      </c>
      <c r="G31" s="148">
        <v>984829.1</v>
      </c>
    </row>
    <row r="32" spans="2:7" ht="11.25" customHeight="1" x14ac:dyDescent="0.2">
      <c r="B32" s="522"/>
      <c r="C32" s="523"/>
      <c r="D32" s="148"/>
      <c r="E32" s="148"/>
      <c r="F32" s="148"/>
      <c r="G32" s="148"/>
    </row>
    <row r="33" spans="2:7" ht="11.25" customHeight="1" x14ac:dyDescent="0.2">
      <c r="B33" s="515"/>
      <c r="C33" s="518" t="s">
        <v>137</v>
      </c>
      <c r="D33" s="148"/>
      <c r="E33" s="148"/>
      <c r="F33" s="148">
        <f>SUM(F31+F3)</f>
        <v>3625447.51</v>
      </c>
      <c r="G33" s="148">
        <f>SUM(G31+G3)</f>
        <v>984829.1</v>
      </c>
    </row>
    <row r="34" spans="2:7" x14ac:dyDescent="0.2">
      <c r="B34" s="524"/>
      <c r="C34" s="31"/>
      <c r="D34" s="156"/>
      <c r="E34" s="156"/>
      <c r="F34" s="156"/>
      <c r="G34" s="156"/>
    </row>
    <row r="35" spans="2:7" x14ac:dyDescent="0.2">
      <c r="B35" s="579" t="s">
        <v>56</v>
      </c>
      <c r="C35" s="579"/>
      <c r="D35" s="579"/>
      <c r="E35" s="579"/>
      <c r="F35" s="579"/>
      <c r="G35" s="579"/>
    </row>
    <row r="39" spans="2:7" x14ac:dyDescent="0.2">
      <c r="B39" s="1" t="s">
        <v>3814</v>
      </c>
      <c r="C39" s="1"/>
      <c r="D39" s="11"/>
      <c r="F39" s="11" t="s">
        <v>3815</v>
      </c>
    </row>
    <row r="40" spans="2:7" x14ac:dyDescent="0.2">
      <c r="B40" s="1" t="s">
        <v>3880</v>
      </c>
      <c r="C40" s="1"/>
      <c r="D40" s="11"/>
      <c r="F40" s="11" t="s">
        <v>413</v>
      </c>
    </row>
  </sheetData>
  <sheetProtection formatCells="0" formatColumns="0" formatRows="0" autoFilter="0"/>
  <mergeCells count="2">
    <mergeCell ref="B1:G1"/>
    <mergeCell ref="B35:G35"/>
  </mergeCells>
  <pageMargins left="0.7" right="0.7" top="0.75" bottom="0.75" header="0.3" footer="0.3"/>
  <pageSetup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showGridLines="0" zoomScaleNormal="100" workbookViewId="0">
      <selection activeCell="I11" sqref="I11"/>
    </sheetView>
  </sheetViews>
  <sheetFormatPr baseColWidth="10" defaultColWidth="12" defaultRowHeight="17.25" customHeight="1" x14ac:dyDescent="0.2"/>
  <cols>
    <col min="1" max="1" width="6.6640625" style="1" customWidth="1"/>
    <col min="2" max="2" width="57.83203125" style="10" customWidth="1"/>
    <col min="3" max="3" width="23.83203125" style="11" customWidth="1"/>
    <col min="4" max="4" width="24" style="11" customWidth="1"/>
    <col min="5" max="6" width="22.33203125" style="11" customWidth="1"/>
    <col min="7" max="7" width="18.33203125" style="11" customWidth="1"/>
    <col min="8" max="16384" width="12" style="1"/>
  </cols>
  <sheetData>
    <row r="1" spans="2:7" ht="56.25" customHeight="1" x14ac:dyDescent="0.2">
      <c r="B1" s="568" t="s">
        <v>4508</v>
      </c>
      <c r="C1" s="569"/>
      <c r="D1" s="569"/>
      <c r="E1" s="569"/>
      <c r="F1" s="569"/>
      <c r="G1" s="570"/>
    </row>
    <row r="2" spans="2:7" s="10" customFormat="1" ht="50.1" customHeight="1" x14ac:dyDescent="0.2">
      <c r="B2" s="32" t="s">
        <v>116</v>
      </c>
      <c r="C2" s="157" t="s">
        <v>3540</v>
      </c>
      <c r="D2" s="157" t="s">
        <v>3541</v>
      </c>
      <c r="E2" s="157" t="s">
        <v>3542</v>
      </c>
      <c r="F2" s="157" t="s">
        <v>3543</v>
      </c>
      <c r="G2" s="157" t="s">
        <v>138</v>
      </c>
    </row>
    <row r="3" spans="2:7" s="10" customFormat="1" ht="9" customHeight="1" x14ac:dyDescent="0.2">
      <c r="B3" s="158"/>
      <c r="C3" s="159"/>
      <c r="D3" s="159"/>
      <c r="E3" s="159"/>
      <c r="F3" s="159"/>
      <c r="G3" s="159"/>
    </row>
    <row r="4" spans="2:7" ht="11.25" x14ac:dyDescent="0.2">
      <c r="B4" s="160" t="s">
        <v>3881</v>
      </c>
      <c r="C4" s="161">
        <f>+C5+C6+C7</f>
        <v>92725427.920000002</v>
      </c>
      <c r="D4" s="162"/>
      <c r="E4" s="162"/>
      <c r="F4" s="162"/>
      <c r="G4" s="161">
        <f>+C4</f>
        <v>92725427.920000002</v>
      </c>
    </row>
    <row r="5" spans="2:7" ht="11.25" x14ac:dyDescent="0.2">
      <c r="B5" s="163" t="s">
        <v>4</v>
      </c>
      <c r="C5" s="164">
        <v>92725427.920000002</v>
      </c>
      <c r="D5" s="162"/>
      <c r="E5" s="162"/>
      <c r="F5" s="162"/>
      <c r="G5" s="164">
        <f>+C5</f>
        <v>92725427.920000002</v>
      </c>
    </row>
    <row r="6" spans="2:7" ht="11.25" x14ac:dyDescent="0.2">
      <c r="B6" s="163" t="s">
        <v>101</v>
      </c>
      <c r="C6" s="164">
        <v>0</v>
      </c>
      <c r="D6" s="162"/>
      <c r="E6" s="162"/>
      <c r="F6" s="162"/>
      <c r="G6" s="164">
        <f>+C6</f>
        <v>0</v>
      </c>
    </row>
    <row r="7" spans="2:7" ht="11.25" x14ac:dyDescent="0.2">
      <c r="B7" s="163" t="s">
        <v>102</v>
      </c>
      <c r="C7" s="164">
        <v>0</v>
      </c>
      <c r="D7" s="162"/>
      <c r="E7" s="162"/>
      <c r="F7" s="162"/>
      <c r="G7" s="164">
        <f>+C7</f>
        <v>0</v>
      </c>
    </row>
    <row r="8" spans="2:7" ht="9" customHeight="1" x14ac:dyDescent="0.2">
      <c r="B8" s="163"/>
      <c r="C8" s="164"/>
      <c r="D8" s="164"/>
      <c r="E8" s="164"/>
      <c r="F8" s="164"/>
      <c r="G8" s="164"/>
    </row>
    <row r="9" spans="2:7" ht="11.25" x14ac:dyDescent="0.2">
      <c r="B9" s="160" t="s">
        <v>3882</v>
      </c>
      <c r="C9" s="162"/>
      <c r="D9" s="161">
        <f>+D11+D12+D13+D14</f>
        <v>15174613.390000001</v>
      </c>
      <c r="E9" s="161">
        <f>+E10</f>
        <v>370134.09</v>
      </c>
      <c r="F9" s="162"/>
      <c r="G9" s="161">
        <f>+D9+E9</f>
        <v>15544747.48</v>
      </c>
    </row>
    <row r="10" spans="2:7" ht="11.25" x14ac:dyDescent="0.2">
      <c r="B10" s="163" t="s">
        <v>39</v>
      </c>
      <c r="C10" s="162"/>
      <c r="D10" s="162"/>
      <c r="E10" s="164">
        <v>370134.09</v>
      </c>
      <c r="F10" s="162"/>
      <c r="G10" s="164">
        <f>+E10</f>
        <v>370134.09</v>
      </c>
    </row>
    <row r="11" spans="2:7" ht="11.25" x14ac:dyDescent="0.2">
      <c r="B11" s="163" t="s">
        <v>105</v>
      </c>
      <c r="C11" s="162"/>
      <c r="D11" s="164">
        <v>15174613.390000001</v>
      </c>
      <c r="E11" s="162"/>
      <c r="F11" s="162"/>
      <c r="G11" s="164">
        <f>+D11</f>
        <v>15174613.390000001</v>
      </c>
    </row>
    <row r="12" spans="2:7" ht="11.25" x14ac:dyDescent="0.2">
      <c r="B12" s="163" t="s">
        <v>139</v>
      </c>
      <c r="C12" s="162"/>
      <c r="D12" s="164">
        <v>0</v>
      </c>
      <c r="E12" s="162"/>
      <c r="F12" s="162"/>
      <c r="G12" s="164">
        <f t="shared" ref="G12:G14" si="0">+D12</f>
        <v>0</v>
      </c>
    </row>
    <row r="13" spans="2:7" ht="11.25" x14ac:dyDescent="0.2">
      <c r="B13" s="163" t="s">
        <v>107</v>
      </c>
      <c r="C13" s="162"/>
      <c r="D13" s="164">
        <v>0</v>
      </c>
      <c r="E13" s="162"/>
      <c r="F13" s="162"/>
      <c r="G13" s="164">
        <f t="shared" si="0"/>
        <v>0</v>
      </c>
    </row>
    <row r="14" spans="2:7" ht="11.25" x14ac:dyDescent="0.2">
      <c r="B14" s="163" t="s">
        <v>108</v>
      </c>
      <c r="C14" s="162"/>
      <c r="D14" s="164">
        <v>0</v>
      </c>
      <c r="E14" s="162"/>
      <c r="F14" s="162"/>
      <c r="G14" s="164">
        <f t="shared" si="0"/>
        <v>0</v>
      </c>
    </row>
    <row r="15" spans="2:7" ht="9" customHeight="1" x14ac:dyDescent="0.2">
      <c r="B15" s="163"/>
      <c r="C15" s="164"/>
      <c r="D15" s="164"/>
      <c r="E15" s="164"/>
      <c r="F15" s="164"/>
      <c r="G15" s="164"/>
    </row>
    <row r="16" spans="2:7" ht="22.5" x14ac:dyDescent="0.2">
      <c r="B16" s="160" t="s">
        <v>3883</v>
      </c>
      <c r="C16" s="162"/>
      <c r="D16" s="162"/>
      <c r="E16" s="162"/>
      <c r="F16" s="161">
        <f>+F17+F18</f>
        <v>0</v>
      </c>
      <c r="G16" s="161">
        <f>+F16</f>
        <v>0</v>
      </c>
    </row>
    <row r="17" spans="2:7" ht="11.25" x14ac:dyDescent="0.2">
      <c r="B17" s="163" t="s">
        <v>110</v>
      </c>
      <c r="C17" s="162"/>
      <c r="D17" s="162"/>
      <c r="E17" s="162"/>
      <c r="F17" s="164">
        <v>0</v>
      </c>
      <c r="G17" s="164">
        <f>+F17</f>
        <v>0</v>
      </c>
    </row>
    <row r="18" spans="2:7" ht="11.25" x14ac:dyDescent="0.2">
      <c r="B18" s="163" t="s">
        <v>111</v>
      </c>
      <c r="C18" s="162"/>
      <c r="D18" s="162"/>
      <c r="E18" s="162"/>
      <c r="F18" s="164">
        <v>0</v>
      </c>
      <c r="G18" s="164">
        <f>+F18</f>
        <v>0</v>
      </c>
    </row>
    <row r="19" spans="2:7" ht="9" customHeight="1" x14ac:dyDescent="0.2">
      <c r="B19" s="163"/>
      <c r="C19" s="164"/>
      <c r="D19" s="164"/>
      <c r="E19" s="164"/>
      <c r="F19" s="164"/>
      <c r="G19" s="164"/>
    </row>
    <row r="20" spans="2:7" ht="11.25" x14ac:dyDescent="0.2">
      <c r="B20" s="160" t="s">
        <v>3544</v>
      </c>
      <c r="C20" s="161">
        <f>+C4</f>
        <v>92725427.920000002</v>
      </c>
      <c r="D20" s="161">
        <f>+D9</f>
        <v>15174613.390000001</v>
      </c>
      <c r="E20" s="161">
        <f>+E9</f>
        <v>370134.09</v>
      </c>
      <c r="F20" s="161">
        <f>+F16</f>
        <v>0</v>
      </c>
      <c r="G20" s="161">
        <f>+C20+D20+E20+F20</f>
        <v>108270175.40000001</v>
      </c>
    </row>
    <row r="21" spans="2:7" ht="9" customHeight="1" x14ac:dyDescent="0.2">
      <c r="B21" s="160"/>
      <c r="C21" s="161"/>
      <c r="D21" s="161"/>
      <c r="E21" s="161"/>
      <c r="F21" s="161"/>
      <c r="G21" s="161"/>
    </row>
    <row r="22" spans="2:7" ht="22.5" x14ac:dyDescent="0.2">
      <c r="B22" s="160" t="s">
        <v>3884</v>
      </c>
      <c r="C22" s="161">
        <f>+C23+C24+C25</f>
        <v>4562104.3</v>
      </c>
      <c r="D22" s="162"/>
      <c r="E22" s="162"/>
      <c r="F22" s="165"/>
      <c r="G22" s="161">
        <f>+C22</f>
        <v>4562104.3</v>
      </c>
    </row>
    <row r="23" spans="2:7" ht="11.25" x14ac:dyDescent="0.2">
      <c r="B23" s="163" t="s">
        <v>4</v>
      </c>
      <c r="C23" s="164">
        <v>4562104.3</v>
      </c>
      <c r="D23" s="162"/>
      <c r="E23" s="162"/>
      <c r="F23" s="162"/>
      <c r="G23" s="164">
        <f>+C23</f>
        <v>4562104.3</v>
      </c>
    </row>
    <row r="24" spans="2:7" ht="11.25" x14ac:dyDescent="0.2">
      <c r="B24" s="163" t="s">
        <v>101</v>
      </c>
      <c r="C24" s="164">
        <v>0</v>
      </c>
      <c r="D24" s="162"/>
      <c r="E24" s="162"/>
      <c r="F24" s="162"/>
      <c r="G24" s="164">
        <f t="shared" ref="G24:G25" si="1">+C24</f>
        <v>0</v>
      </c>
    </row>
    <row r="25" spans="2:7" ht="11.25" x14ac:dyDescent="0.2">
      <c r="B25" s="163" t="s">
        <v>102</v>
      </c>
      <c r="C25" s="164">
        <v>0</v>
      </c>
      <c r="D25" s="162"/>
      <c r="E25" s="162"/>
      <c r="F25" s="162"/>
      <c r="G25" s="164">
        <f t="shared" si="1"/>
        <v>0</v>
      </c>
    </row>
    <row r="26" spans="2:7" ht="9" customHeight="1" x14ac:dyDescent="0.2">
      <c r="B26" s="163"/>
      <c r="C26" s="164"/>
      <c r="D26" s="164"/>
      <c r="E26" s="164"/>
      <c r="F26" s="164"/>
      <c r="G26" s="164"/>
    </row>
    <row r="27" spans="2:7" ht="22.5" x14ac:dyDescent="0.2">
      <c r="B27" s="160" t="s">
        <v>3885</v>
      </c>
      <c r="C27" s="162"/>
      <c r="D27" s="161">
        <f>+D29</f>
        <v>-2205439.04</v>
      </c>
      <c r="E27" s="161">
        <f>+E28+E29+E30+E31+E32</f>
        <v>5122708.6000000006</v>
      </c>
      <c r="F27" s="165"/>
      <c r="G27" s="161">
        <f>+D27+E27</f>
        <v>2917269.5600000005</v>
      </c>
    </row>
    <row r="28" spans="2:7" ht="11.25" x14ac:dyDescent="0.2">
      <c r="B28" s="163" t="s">
        <v>39</v>
      </c>
      <c r="C28" s="162"/>
      <c r="D28" s="162"/>
      <c r="E28" s="164">
        <v>5492842.6900000004</v>
      </c>
      <c r="F28" s="162"/>
      <c r="G28" s="164">
        <f>+E28</f>
        <v>5492842.6900000004</v>
      </c>
    </row>
    <row r="29" spans="2:7" ht="11.25" x14ac:dyDescent="0.2">
      <c r="B29" s="163" t="s">
        <v>105</v>
      </c>
      <c r="C29" s="162"/>
      <c r="D29" s="164">
        <v>-2205439.04</v>
      </c>
      <c r="E29" s="164">
        <v>-370134.09</v>
      </c>
      <c r="F29" s="162"/>
      <c r="G29" s="164">
        <f>+D29+E29</f>
        <v>-2575573.13</v>
      </c>
    </row>
    <row r="30" spans="2:7" ht="11.25" x14ac:dyDescent="0.2">
      <c r="B30" s="163" t="s">
        <v>139</v>
      </c>
      <c r="C30" s="162"/>
      <c r="D30" s="166"/>
      <c r="E30" s="167">
        <v>0</v>
      </c>
      <c r="F30" s="166"/>
      <c r="G30" s="164">
        <f>+E30</f>
        <v>0</v>
      </c>
    </row>
    <row r="31" spans="2:7" ht="11.25" x14ac:dyDescent="0.2">
      <c r="B31" s="163" t="s">
        <v>107</v>
      </c>
      <c r="C31" s="162"/>
      <c r="D31" s="166"/>
      <c r="E31" s="167">
        <v>0</v>
      </c>
      <c r="F31" s="166"/>
      <c r="G31" s="164">
        <f>+E31</f>
        <v>0</v>
      </c>
    </row>
    <row r="32" spans="2:7" ht="11.25" x14ac:dyDescent="0.2">
      <c r="B32" s="163" t="s">
        <v>108</v>
      </c>
      <c r="C32" s="162"/>
      <c r="D32" s="166"/>
      <c r="E32" s="167">
        <v>0</v>
      </c>
      <c r="F32" s="166"/>
      <c r="G32" s="164">
        <f>+E32</f>
        <v>0</v>
      </c>
    </row>
    <row r="33" spans="2:7" ht="9" customHeight="1" x14ac:dyDescent="0.2">
      <c r="B33" s="163"/>
      <c r="C33" s="164"/>
      <c r="D33" s="167"/>
      <c r="E33" s="167"/>
      <c r="F33" s="167"/>
      <c r="G33" s="164"/>
    </row>
    <row r="34" spans="2:7" ht="22.5" x14ac:dyDescent="0.2">
      <c r="B34" s="168" t="s">
        <v>3886</v>
      </c>
      <c r="C34" s="162"/>
      <c r="D34" s="162"/>
      <c r="E34" s="162"/>
      <c r="F34" s="161">
        <f>+F35+F36</f>
        <v>0</v>
      </c>
      <c r="G34" s="161">
        <f>+F34</f>
        <v>0</v>
      </c>
    </row>
    <row r="35" spans="2:7" ht="11.25" x14ac:dyDescent="0.2">
      <c r="B35" s="163" t="s">
        <v>110</v>
      </c>
      <c r="C35" s="162"/>
      <c r="D35" s="162"/>
      <c r="E35" s="162"/>
      <c r="F35" s="164">
        <v>0</v>
      </c>
      <c r="G35" s="164">
        <f>+F35</f>
        <v>0</v>
      </c>
    </row>
    <row r="36" spans="2:7" ht="11.25" x14ac:dyDescent="0.2">
      <c r="B36" s="163" t="s">
        <v>111</v>
      </c>
      <c r="C36" s="162"/>
      <c r="D36" s="162"/>
      <c r="E36" s="162"/>
      <c r="F36" s="164">
        <v>0</v>
      </c>
      <c r="G36" s="164">
        <f>+F36</f>
        <v>0</v>
      </c>
    </row>
    <row r="37" spans="2:7" ht="9" customHeight="1" x14ac:dyDescent="0.2">
      <c r="B37" s="163"/>
      <c r="C37" s="164"/>
      <c r="D37" s="167"/>
      <c r="E37" s="167"/>
      <c r="F37" s="164"/>
      <c r="G37" s="164"/>
    </row>
    <row r="38" spans="2:7" ht="20.100000000000001" customHeight="1" x14ac:dyDescent="0.2">
      <c r="B38" s="169" t="s">
        <v>3887</v>
      </c>
      <c r="C38" s="170">
        <f>+C20+C22</f>
        <v>97287532.219999999</v>
      </c>
      <c r="D38" s="170">
        <f>+D20+D27</f>
        <v>12969174.350000001</v>
      </c>
      <c r="E38" s="170">
        <f>+E20+E27</f>
        <v>5492842.6900000004</v>
      </c>
      <c r="F38" s="170">
        <f>+F20+F34</f>
        <v>0</v>
      </c>
      <c r="G38" s="170">
        <f>+C38+D38+E38+F38</f>
        <v>115749549.25999999</v>
      </c>
    </row>
    <row r="39" spans="2:7" ht="11.25" x14ac:dyDescent="0.2">
      <c r="B39" s="138"/>
      <c r="C39" s="171"/>
      <c r="D39" s="171"/>
      <c r="E39" s="171"/>
      <c r="F39" s="171"/>
      <c r="G39" s="171"/>
    </row>
    <row r="40" spans="2:7" ht="11.25" x14ac:dyDescent="0.2">
      <c r="B40" s="12" t="s">
        <v>56</v>
      </c>
    </row>
    <row r="41" spans="2:7" ht="11.25" x14ac:dyDescent="0.2">
      <c r="B41" s="33"/>
      <c r="C41" s="34"/>
    </row>
    <row r="42" spans="2:7" ht="11.25" x14ac:dyDescent="0.2">
      <c r="B42" s="33"/>
      <c r="C42" s="34"/>
    </row>
    <row r="44" spans="2:7" ht="11.25" x14ac:dyDescent="0.2">
      <c r="B44" s="1" t="s">
        <v>3814</v>
      </c>
      <c r="C44" s="1"/>
      <c r="F44" s="11" t="s">
        <v>3815</v>
      </c>
      <c r="G44" s="29"/>
    </row>
    <row r="45" spans="2:7" ht="17.25" customHeight="1" x14ac:dyDescent="0.2">
      <c r="B45" s="1" t="s">
        <v>3880</v>
      </c>
      <c r="C45" s="1"/>
      <c r="F45" s="11" t="s">
        <v>413</v>
      </c>
      <c r="G45" s="29"/>
    </row>
  </sheetData>
  <sheetProtection formatCells="0" formatColumns="0" formatRows="0" autoFilter="0"/>
  <mergeCells count="1">
    <mergeCell ref="B1:G1"/>
  </mergeCells>
  <pageMargins left="0.7" right="0.7" top="0.75" bottom="0.75" header="0.3" footer="0.3"/>
  <pageSetup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9"/>
  <sheetViews>
    <sheetView showGridLines="0" zoomScaleNormal="100" workbookViewId="0">
      <selection activeCell="L30" sqref="L30"/>
    </sheetView>
  </sheetViews>
  <sheetFormatPr baseColWidth="10" defaultColWidth="12" defaultRowHeight="11.25" x14ac:dyDescent="0.2"/>
  <cols>
    <col min="1" max="1" width="12" style="25"/>
    <col min="2" max="3" width="1.83203125" style="25" customWidth="1"/>
    <col min="4" max="4" width="75" style="25" bestFit="1" customWidth="1"/>
    <col min="5" max="6" width="25.83203125" style="25" customWidth="1"/>
    <col min="7" max="16384" width="12" style="25"/>
  </cols>
  <sheetData>
    <row r="1" spans="2:6" ht="39.950000000000003" customHeight="1" x14ac:dyDescent="0.2">
      <c r="B1" s="573" t="s">
        <v>4509</v>
      </c>
      <c r="C1" s="574"/>
      <c r="D1" s="574"/>
      <c r="E1" s="574"/>
      <c r="F1" s="575"/>
    </row>
    <row r="2" spans="2:6" ht="15" customHeight="1" x14ac:dyDescent="0.2">
      <c r="B2" s="580" t="s">
        <v>116</v>
      </c>
      <c r="C2" s="581"/>
      <c r="D2" s="581"/>
      <c r="E2" s="501">
        <v>2021</v>
      </c>
      <c r="F2" s="26">
        <v>2020</v>
      </c>
    </row>
    <row r="3" spans="2:6" ht="3" customHeight="1" x14ac:dyDescent="0.2">
      <c r="B3" s="38"/>
      <c r="D3" s="172"/>
      <c r="E3" s="172"/>
      <c r="F3" s="173"/>
    </row>
    <row r="4" spans="2:6" x14ac:dyDescent="0.2">
      <c r="B4" s="174" t="s">
        <v>140</v>
      </c>
      <c r="D4" s="35"/>
      <c r="E4" s="36"/>
      <c r="F4" s="37"/>
    </row>
    <row r="5" spans="2:6" x14ac:dyDescent="0.2">
      <c r="B5" s="38"/>
      <c r="C5" s="175" t="s">
        <v>141</v>
      </c>
      <c r="D5" s="39"/>
      <c r="E5" s="30">
        <f>SUM(E6:E15)</f>
        <v>37021316.789999999</v>
      </c>
      <c r="F5" s="176">
        <f>SUM(F6:F15)</f>
        <v>49031639.640000001</v>
      </c>
    </row>
    <row r="6" spans="2:6" x14ac:dyDescent="0.2">
      <c r="B6" s="40">
        <v>4110</v>
      </c>
      <c r="D6" s="22" t="s">
        <v>1</v>
      </c>
      <c r="E6" s="29">
        <v>0</v>
      </c>
      <c r="F6" s="177">
        <v>0</v>
      </c>
    </row>
    <row r="7" spans="2:6" x14ac:dyDescent="0.2">
      <c r="B7" s="40">
        <v>4120</v>
      </c>
      <c r="D7" s="22" t="s">
        <v>35</v>
      </c>
      <c r="E7" s="29">
        <v>0</v>
      </c>
      <c r="F7" s="177">
        <v>0</v>
      </c>
    </row>
    <row r="8" spans="2:6" x14ac:dyDescent="0.2">
      <c r="B8" s="40">
        <v>4130</v>
      </c>
      <c r="D8" s="22" t="s">
        <v>11</v>
      </c>
      <c r="E8" s="29">
        <v>0</v>
      </c>
      <c r="F8" s="177">
        <v>0</v>
      </c>
    </row>
    <row r="9" spans="2:6" x14ac:dyDescent="0.2">
      <c r="B9" s="40">
        <v>4140</v>
      </c>
      <c r="D9" s="22" t="s">
        <v>2</v>
      </c>
      <c r="E9" s="29">
        <v>0</v>
      </c>
      <c r="F9" s="177">
        <v>0</v>
      </c>
    </row>
    <row r="10" spans="2:6" x14ac:dyDescent="0.2">
      <c r="B10" s="40">
        <v>4150</v>
      </c>
      <c r="D10" s="22" t="s">
        <v>47</v>
      </c>
      <c r="E10" s="29">
        <v>0</v>
      </c>
      <c r="F10" s="177">
        <v>0</v>
      </c>
    </row>
    <row r="11" spans="2:6" x14ac:dyDescent="0.2">
      <c r="B11" s="40">
        <v>4160</v>
      </c>
      <c r="D11" s="22" t="s">
        <v>48</v>
      </c>
      <c r="E11" s="29">
        <v>0</v>
      </c>
      <c r="F11" s="177">
        <v>0</v>
      </c>
    </row>
    <row r="12" spans="2:6" x14ac:dyDescent="0.2">
      <c r="B12" s="40">
        <v>4170</v>
      </c>
      <c r="D12" s="22" t="s">
        <v>49</v>
      </c>
      <c r="E12" s="29">
        <v>3029047</v>
      </c>
      <c r="F12" s="177">
        <v>527876</v>
      </c>
    </row>
    <row r="13" spans="2:6" ht="22.5" x14ac:dyDescent="0.2">
      <c r="B13" s="40">
        <v>4210</v>
      </c>
      <c r="D13" s="22" t="s">
        <v>142</v>
      </c>
      <c r="E13" s="29">
        <v>17172064.329999998</v>
      </c>
      <c r="F13" s="177">
        <v>20233102.350000001</v>
      </c>
    </row>
    <row r="14" spans="2:6" x14ac:dyDescent="0.2">
      <c r="B14" s="40">
        <v>4220</v>
      </c>
      <c r="D14" s="22" t="s">
        <v>143</v>
      </c>
      <c r="E14" s="29">
        <v>16818337.98</v>
      </c>
      <c r="F14" s="177">
        <v>28267021.760000002</v>
      </c>
    </row>
    <row r="15" spans="2:6" x14ac:dyDescent="0.2">
      <c r="B15" s="40" t="s">
        <v>55</v>
      </c>
      <c r="D15" s="22" t="s">
        <v>144</v>
      </c>
      <c r="E15" s="29">
        <v>1867.48</v>
      </c>
      <c r="F15" s="177">
        <v>3639.53</v>
      </c>
    </row>
    <row r="16" spans="2:6" x14ac:dyDescent="0.2">
      <c r="B16" s="40" t="s">
        <v>145</v>
      </c>
      <c r="C16" s="175" t="s">
        <v>114</v>
      </c>
      <c r="D16" s="39"/>
      <c r="E16" s="30">
        <f>SUM(E17:E32)</f>
        <v>31528470.75</v>
      </c>
      <c r="F16" s="176">
        <f>SUM(F17:F32)</f>
        <v>45914507.490000002</v>
      </c>
    </row>
    <row r="17" spans="2:6" x14ac:dyDescent="0.2">
      <c r="B17" s="40">
        <v>5110</v>
      </c>
      <c r="D17" s="22" t="s">
        <v>37</v>
      </c>
      <c r="E17" s="29">
        <v>24234544.489999998</v>
      </c>
      <c r="F17" s="177">
        <v>38396718.530000001</v>
      </c>
    </row>
    <row r="18" spans="2:6" x14ac:dyDescent="0.2">
      <c r="B18" s="40">
        <v>5120</v>
      </c>
      <c r="D18" s="22" t="s">
        <v>16</v>
      </c>
      <c r="E18" s="29">
        <v>564750.41</v>
      </c>
      <c r="F18" s="177">
        <v>2046348.6</v>
      </c>
    </row>
    <row r="19" spans="2:6" x14ac:dyDescent="0.2">
      <c r="B19" s="40">
        <v>5130</v>
      </c>
      <c r="D19" s="22" t="s">
        <v>17</v>
      </c>
      <c r="E19" s="29">
        <v>6528525.8499999996</v>
      </c>
      <c r="F19" s="177">
        <v>5397874.3600000003</v>
      </c>
    </row>
    <row r="20" spans="2:6" x14ac:dyDescent="0.2">
      <c r="B20" s="40">
        <v>5210</v>
      </c>
      <c r="D20" s="22" t="s">
        <v>18</v>
      </c>
      <c r="E20" s="29">
        <v>0</v>
      </c>
      <c r="F20" s="177">
        <v>0</v>
      </c>
    </row>
    <row r="21" spans="2:6" x14ac:dyDescent="0.2">
      <c r="B21" s="40">
        <v>5220</v>
      </c>
      <c r="D21" s="22" t="s">
        <v>146</v>
      </c>
      <c r="E21" s="29">
        <v>0</v>
      </c>
      <c r="F21" s="177">
        <v>0</v>
      </c>
    </row>
    <row r="22" spans="2:6" x14ac:dyDescent="0.2">
      <c r="B22" s="40">
        <v>5230</v>
      </c>
      <c r="D22" s="22" t="s">
        <v>147</v>
      </c>
      <c r="E22" s="29">
        <v>0</v>
      </c>
      <c r="F22" s="177">
        <v>0</v>
      </c>
    </row>
    <row r="23" spans="2:6" x14ac:dyDescent="0.2">
      <c r="B23" s="40">
        <v>5240</v>
      </c>
      <c r="D23" s="22" t="s">
        <v>21</v>
      </c>
      <c r="E23" s="29">
        <v>200650</v>
      </c>
      <c r="F23" s="177">
        <v>73566</v>
      </c>
    </row>
    <row r="24" spans="2:6" x14ac:dyDescent="0.2">
      <c r="B24" s="40">
        <v>5250</v>
      </c>
      <c r="D24" s="22" t="s">
        <v>22</v>
      </c>
      <c r="E24" s="29">
        <v>0</v>
      </c>
      <c r="F24" s="177">
        <v>0</v>
      </c>
    </row>
    <row r="25" spans="2:6" x14ac:dyDescent="0.2">
      <c r="B25" s="40">
        <v>5260</v>
      </c>
      <c r="D25" s="22" t="s">
        <v>23</v>
      </c>
      <c r="E25" s="29">
        <v>0</v>
      </c>
      <c r="F25" s="177">
        <v>0</v>
      </c>
    </row>
    <row r="26" spans="2:6" x14ac:dyDescent="0.2">
      <c r="B26" s="40">
        <v>5270</v>
      </c>
      <c r="D26" s="22" t="s">
        <v>24</v>
      </c>
      <c r="E26" s="29">
        <v>0</v>
      </c>
      <c r="F26" s="177">
        <v>0</v>
      </c>
    </row>
    <row r="27" spans="2:6" x14ac:dyDescent="0.2">
      <c r="B27" s="40">
        <v>5280</v>
      </c>
      <c r="D27" s="22" t="s">
        <v>6</v>
      </c>
      <c r="E27" s="29">
        <v>0</v>
      </c>
      <c r="F27" s="177">
        <v>0</v>
      </c>
    </row>
    <row r="28" spans="2:6" x14ac:dyDescent="0.2">
      <c r="B28" s="40">
        <v>5290</v>
      </c>
      <c r="D28" s="22" t="s">
        <v>25</v>
      </c>
      <c r="E28" s="29">
        <v>0</v>
      </c>
      <c r="F28" s="177">
        <v>0</v>
      </c>
    </row>
    <row r="29" spans="2:6" x14ac:dyDescent="0.2">
      <c r="B29" s="40">
        <v>5310</v>
      </c>
      <c r="D29" s="22" t="s">
        <v>148</v>
      </c>
      <c r="E29" s="29">
        <v>0</v>
      </c>
      <c r="F29" s="177">
        <v>0</v>
      </c>
    </row>
    <row r="30" spans="2:6" x14ac:dyDescent="0.2">
      <c r="B30" s="40">
        <v>5320</v>
      </c>
      <c r="D30" s="22" t="s">
        <v>4</v>
      </c>
      <c r="E30" s="29">
        <v>0</v>
      </c>
      <c r="F30" s="177">
        <v>0</v>
      </c>
    </row>
    <row r="31" spans="2:6" x14ac:dyDescent="0.2">
      <c r="B31" s="40">
        <v>5330</v>
      </c>
      <c r="D31" s="22" t="s">
        <v>5</v>
      </c>
      <c r="E31" s="29">
        <v>0</v>
      </c>
      <c r="F31" s="177">
        <v>0</v>
      </c>
    </row>
    <row r="32" spans="2:6" x14ac:dyDescent="0.2">
      <c r="B32" s="40" t="s">
        <v>55</v>
      </c>
      <c r="D32" s="22" t="s">
        <v>149</v>
      </c>
      <c r="E32" s="29">
        <v>0</v>
      </c>
      <c r="F32" s="177">
        <v>0</v>
      </c>
    </row>
    <row r="33" spans="2:6" x14ac:dyDescent="0.2">
      <c r="B33" s="178" t="s">
        <v>150</v>
      </c>
      <c r="D33" s="18"/>
      <c r="E33" s="30">
        <f>E5-E16</f>
        <v>5492846.0399999991</v>
      </c>
      <c r="F33" s="176">
        <f>F5-F16</f>
        <v>3117132.1499999985</v>
      </c>
    </row>
    <row r="34" spans="2:6" ht="3.75" customHeight="1" x14ac:dyDescent="0.2">
      <c r="B34" s="19"/>
      <c r="D34" s="18"/>
      <c r="E34" s="30"/>
      <c r="F34" s="176"/>
    </row>
    <row r="35" spans="2:6" x14ac:dyDescent="0.2">
      <c r="B35" s="174" t="s">
        <v>151</v>
      </c>
      <c r="D35" s="35"/>
      <c r="E35" s="29"/>
      <c r="F35" s="177"/>
    </row>
    <row r="36" spans="2:6" x14ac:dyDescent="0.2">
      <c r="B36" s="38"/>
      <c r="C36" s="175" t="s">
        <v>141</v>
      </c>
      <c r="D36" s="39"/>
      <c r="E36" s="30">
        <f>SUM(E37:E39)</f>
        <v>4562104.3</v>
      </c>
      <c r="F36" s="176">
        <f>SUM(F37:F39)</f>
        <v>113508</v>
      </c>
    </row>
    <row r="37" spans="2:6" x14ac:dyDescent="0.2">
      <c r="B37" s="38"/>
      <c r="D37" s="22" t="s">
        <v>83</v>
      </c>
      <c r="E37" s="29">
        <v>0</v>
      </c>
      <c r="F37" s="177">
        <v>0</v>
      </c>
    </row>
    <row r="38" spans="2:6" x14ac:dyDescent="0.2">
      <c r="B38" s="38"/>
      <c r="D38" s="22" t="s">
        <v>85</v>
      </c>
      <c r="E38" s="29">
        <v>0</v>
      </c>
      <c r="F38" s="177">
        <v>0</v>
      </c>
    </row>
    <row r="39" spans="2:6" x14ac:dyDescent="0.2">
      <c r="B39" s="38"/>
      <c r="D39" s="22" t="s">
        <v>152</v>
      </c>
      <c r="E39" s="29">
        <v>4562104.3</v>
      </c>
      <c r="F39" s="177">
        <v>113508</v>
      </c>
    </row>
    <row r="40" spans="2:6" x14ac:dyDescent="0.2">
      <c r="B40" s="38"/>
      <c r="C40" s="175" t="s">
        <v>114</v>
      </c>
      <c r="D40" s="39"/>
      <c r="E40" s="30">
        <f>SUM(E41:E43)</f>
        <v>0</v>
      </c>
      <c r="F40" s="176">
        <f>SUM(F41:F43)</f>
        <v>3385003.2399999998</v>
      </c>
    </row>
    <row r="41" spans="2:6" x14ac:dyDescent="0.2">
      <c r="B41" s="40">
        <v>1230</v>
      </c>
      <c r="D41" s="22" t="s">
        <v>83</v>
      </c>
      <c r="E41" s="29">
        <v>0</v>
      </c>
      <c r="F41" s="177">
        <v>3196786.05</v>
      </c>
    </row>
    <row r="42" spans="2:6" x14ac:dyDescent="0.2">
      <c r="B42" s="40" t="s">
        <v>153</v>
      </c>
      <c r="D42" s="22" t="s">
        <v>85</v>
      </c>
      <c r="E42" s="29">
        <v>0</v>
      </c>
      <c r="F42" s="177">
        <v>188217.19</v>
      </c>
    </row>
    <row r="43" spans="2:6" x14ac:dyDescent="0.2">
      <c r="B43" s="38"/>
      <c r="D43" s="22" t="s">
        <v>154</v>
      </c>
      <c r="E43" s="29">
        <v>0</v>
      </c>
      <c r="F43" s="177">
        <v>0</v>
      </c>
    </row>
    <row r="44" spans="2:6" x14ac:dyDescent="0.2">
      <c r="B44" s="178" t="s">
        <v>155</v>
      </c>
      <c r="D44" s="18"/>
      <c r="E44" s="30">
        <f>E36-E40</f>
        <v>4562104.3</v>
      </c>
      <c r="F44" s="176">
        <f>F36-F40</f>
        <v>-3271495.2399999998</v>
      </c>
    </row>
    <row r="45" spans="2:6" ht="3.75" customHeight="1" x14ac:dyDescent="0.2">
      <c r="B45" s="19"/>
      <c r="D45" s="18"/>
      <c r="E45" s="30"/>
      <c r="F45" s="176"/>
    </row>
    <row r="46" spans="2:6" x14ac:dyDescent="0.2">
      <c r="B46" s="174" t="s">
        <v>156</v>
      </c>
      <c r="D46" s="35"/>
      <c r="E46" s="29"/>
      <c r="F46" s="177"/>
    </row>
    <row r="47" spans="2:6" x14ac:dyDescent="0.2">
      <c r="B47" s="38"/>
      <c r="C47" s="175" t="s">
        <v>141</v>
      </c>
      <c r="D47" s="39"/>
      <c r="E47" s="30">
        <f>SUM(E48+E51)</f>
        <v>-2533829.85</v>
      </c>
      <c r="F47" s="176">
        <f>SUM(F48+F51)</f>
        <v>-2098148.17</v>
      </c>
    </row>
    <row r="48" spans="2:6" x14ac:dyDescent="0.2">
      <c r="B48" s="38"/>
      <c r="D48" s="22" t="s">
        <v>157</v>
      </c>
      <c r="E48" s="29">
        <f>SUM(E49:E50)</f>
        <v>0</v>
      </c>
      <c r="F48" s="177">
        <f>SUM(F49:F50)</f>
        <v>0</v>
      </c>
    </row>
    <row r="49" spans="2:6" x14ac:dyDescent="0.2">
      <c r="B49" s="40">
        <v>2233</v>
      </c>
      <c r="D49" s="41" t="s">
        <v>158</v>
      </c>
      <c r="E49" s="29">
        <v>0</v>
      </c>
      <c r="F49" s="177">
        <v>0</v>
      </c>
    </row>
    <row r="50" spans="2:6" x14ac:dyDescent="0.2">
      <c r="B50" s="40">
        <v>2234</v>
      </c>
      <c r="D50" s="41" t="s">
        <v>159</v>
      </c>
      <c r="E50" s="29">
        <v>0</v>
      </c>
      <c r="F50" s="177">
        <v>0</v>
      </c>
    </row>
    <row r="51" spans="2:6" x14ac:dyDescent="0.2">
      <c r="B51" s="38"/>
      <c r="D51" s="22" t="s">
        <v>160</v>
      </c>
      <c r="E51" s="29">
        <v>-2533829.85</v>
      </c>
      <c r="F51" s="177">
        <v>-2098148.17</v>
      </c>
    </row>
    <row r="52" spans="2:6" x14ac:dyDescent="0.2">
      <c r="B52" s="38"/>
      <c r="C52" s="175" t="s">
        <v>114</v>
      </c>
      <c r="D52" s="39"/>
      <c r="E52" s="30">
        <f>SUM(E53+E56)</f>
        <v>2751131.28</v>
      </c>
      <c r="F52" s="176">
        <f>SUM(F53+F56)</f>
        <v>25.95</v>
      </c>
    </row>
    <row r="53" spans="2:6" x14ac:dyDescent="0.2">
      <c r="B53" s="38"/>
      <c r="D53" s="22" t="s">
        <v>161</v>
      </c>
      <c r="E53" s="29">
        <f>SUM(E54:E55)</f>
        <v>0</v>
      </c>
      <c r="F53" s="177">
        <f>SUM(F54:F55)</f>
        <v>0</v>
      </c>
    </row>
    <row r="54" spans="2:6" x14ac:dyDescent="0.2">
      <c r="B54" s="38"/>
      <c r="D54" s="41" t="s">
        <v>158</v>
      </c>
      <c r="E54" s="29">
        <v>0</v>
      </c>
      <c r="F54" s="177">
        <v>0</v>
      </c>
    </row>
    <row r="55" spans="2:6" x14ac:dyDescent="0.2">
      <c r="B55" s="38"/>
      <c r="D55" s="41" t="s">
        <v>159</v>
      </c>
      <c r="E55" s="29">
        <v>0</v>
      </c>
      <c r="F55" s="177">
        <v>0</v>
      </c>
    </row>
    <row r="56" spans="2:6" x14ac:dyDescent="0.2">
      <c r="B56" s="38"/>
      <c r="D56" s="22" t="s">
        <v>162</v>
      </c>
      <c r="E56" s="29">
        <v>2751131.28</v>
      </c>
      <c r="F56" s="177">
        <v>25.95</v>
      </c>
    </row>
    <row r="57" spans="2:6" x14ac:dyDescent="0.2">
      <c r="B57" s="178" t="s">
        <v>163</v>
      </c>
      <c r="D57" s="18"/>
      <c r="E57" s="30">
        <f>E47-E52</f>
        <v>-5284961.13</v>
      </c>
      <c r="F57" s="176">
        <f>F47-F52</f>
        <v>-2098174.12</v>
      </c>
    </row>
    <row r="58" spans="2:6" ht="3.75" customHeight="1" x14ac:dyDescent="0.2">
      <c r="B58" s="19"/>
      <c r="D58" s="18"/>
      <c r="E58" s="30"/>
      <c r="F58" s="176"/>
    </row>
    <row r="59" spans="2:6" x14ac:dyDescent="0.2">
      <c r="B59" s="178" t="s">
        <v>164</v>
      </c>
      <c r="D59" s="18"/>
      <c r="E59" s="30">
        <f>E57+E44+E33</f>
        <v>4769989.209999999</v>
      </c>
      <c r="F59" s="176">
        <f>F57+F44+F33</f>
        <v>-2252537.2100000009</v>
      </c>
    </row>
    <row r="60" spans="2:6" ht="3" customHeight="1" x14ac:dyDescent="0.2">
      <c r="B60" s="19"/>
      <c r="D60" s="18"/>
      <c r="E60" s="30"/>
      <c r="F60" s="176"/>
    </row>
    <row r="61" spans="2:6" x14ac:dyDescent="0.2">
      <c r="B61" s="178" t="s">
        <v>165</v>
      </c>
      <c r="D61" s="18"/>
      <c r="E61" s="30">
        <v>17898610.620000001</v>
      </c>
      <c r="F61" s="176">
        <v>20151147.829999998</v>
      </c>
    </row>
    <row r="62" spans="2:6" x14ac:dyDescent="0.2">
      <c r="B62" s="178" t="s">
        <v>166</v>
      </c>
      <c r="D62" s="18"/>
      <c r="E62" s="30">
        <v>22668599.829999998</v>
      </c>
      <c r="F62" s="176">
        <v>17898610.620000001</v>
      </c>
    </row>
    <row r="63" spans="2:6" ht="2.25" customHeight="1" x14ac:dyDescent="0.2">
      <c r="B63" s="42"/>
      <c r="C63" s="43"/>
      <c r="D63" s="31"/>
      <c r="E63" s="31"/>
      <c r="F63" s="44"/>
    </row>
    <row r="64" spans="2:6" x14ac:dyDescent="0.2">
      <c r="C64" s="12" t="s">
        <v>56</v>
      </c>
    </row>
    <row r="68" spans="2:7" x14ac:dyDescent="0.2">
      <c r="B68" s="1" t="s">
        <v>3814</v>
      </c>
      <c r="C68" s="1"/>
      <c r="D68" s="11"/>
      <c r="E68" s="11" t="s">
        <v>3815</v>
      </c>
      <c r="F68" s="11"/>
      <c r="G68" s="29"/>
    </row>
    <row r="69" spans="2:7" x14ac:dyDescent="0.2">
      <c r="B69" s="1" t="s">
        <v>3880</v>
      </c>
      <c r="C69" s="1"/>
      <c r="D69" s="11"/>
      <c r="E69" s="11" t="s">
        <v>413</v>
      </c>
      <c r="F69" s="11"/>
      <c r="G69" s="29"/>
    </row>
  </sheetData>
  <sheetProtection formatCells="0" formatColumns="0" formatRows="0" autoFilter="0"/>
  <mergeCells count="2">
    <mergeCell ref="B1:F1"/>
    <mergeCell ref="B2:D2"/>
  </mergeCells>
  <pageMargins left="0.70866141732283472" right="0.70866141732283472" top="0.55118110236220474" bottom="0.74803149606299213" header="0.31496062992125984" footer="0.31496062992125984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8"/>
  <sheetViews>
    <sheetView workbookViewId="0">
      <selection activeCell="B2" sqref="B2"/>
    </sheetView>
  </sheetViews>
  <sheetFormatPr baseColWidth="10" defaultRowHeight="11.25" x14ac:dyDescent="0.2"/>
  <cols>
    <col min="1" max="1" width="12" style="25"/>
    <col min="2" max="2" width="65.83203125" style="25" customWidth="1"/>
    <col min="3" max="3" width="55.83203125" style="25" customWidth="1"/>
    <col min="4" max="16384" width="12" style="25"/>
  </cols>
  <sheetData>
    <row r="1" spans="2:3" ht="39" customHeight="1" x14ac:dyDescent="0.2">
      <c r="B1" s="568" t="s">
        <v>4510</v>
      </c>
      <c r="C1" s="582"/>
    </row>
    <row r="2" spans="2:3" x14ac:dyDescent="0.2">
      <c r="B2" s="32" t="s">
        <v>3545</v>
      </c>
      <c r="C2" s="32" t="s">
        <v>3546</v>
      </c>
    </row>
    <row r="3" spans="2:3" x14ac:dyDescent="0.2">
      <c r="B3" s="179" t="s">
        <v>167</v>
      </c>
      <c r="C3" s="180"/>
    </row>
    <row r="4" spans="2:3" x14ac:dyDescent="0.2">
      <c r="B4" s="38"/>
      <c r="C4" s="180"/>
    </row>
    <row r="5" spans="2:3" x14ac:dyDescent="0.2">
      <c r="B5" s="181"/>
      <c r="C5" s="180"/>
    </row>
    <row r="6" spans="2:3" x14ac:dyDescent="0.2">
      <c r="B6" s="181"/>
      <c r="C6" s="180"/>
    </row>
    <row r="7" spans="2:3" x14ac:dyDescent="0.2">
      <c r="B7" s="181"/>
      <c r="C7" s="180"/>
    </row>
    <row r="8" spans="2:3" x14ac:dyDescent="0.2">
      <c r="B8" s="38"/>
      <c r="C8" s="180"/>
    </row>
    <row r="9" spans="2:3" x14ac:dyDescent="0.2">
      <c r="B9" s="179" t="s">
        <v>3547</v>
      </c>
      <c r="C9" s="180"/>
    </row>
    <row r="10" spans="2:3" x14ac:dyDescent="0.2">
      <c r="B10" s="38"/>
      <c r="C10" s="180"/>
    </row>
    <row r="11" spans="2:3" x14ac:dyDescent="0.2">
      <c r="B11" s="181"/>
      <c r="C11" s="180"/>
    </row>
    <row r="12" spans="2:3" x14ac:dyDescent="0.2">
      <c r="B12" s="181"/>
      <c r="C12" s="180"/>
    </row>
    <row r="13" spans="2:3" x14ac:dyDescent="0.2">
      <c r="B13" s="181"/>
      <c r="C13" s="180"/>
    </row>
    <row r="14" spans="2:3" x14ac:dyDescent="0.2">
      <c r="B14" s="38"/>
      <c r="C14" s="182"/>
    </row>
    <row r="15" spans="2:3" x14ac:dyDescent="0.2">
      <c r="B15" s="179" t="s">
        <v>168</v>
      </c>
      <c r="C15" s="180"/>
    </row>
    <row r="16" spans="2:3" x14ac:dyDescent="0.2">
      <c r="B16" s="38"/>
      <c r="C16" s="180"/>
    </row>
    <row r="17" spans="2:5" x14ac:dyDescent="0.2">
      <c r="B17" s="181"/>
      <c r="C17" s="183"/>
    </row>
    <row r="18" spans="2:5" x14ac:dyDescent="0.2">
      <c r="B18" s="181"/>
      <c r="C18" s="180"/>
    </row>
    <row r="19" spans="2:5" x14ac:dyDescent="0.2">
      <c r="B19" s="181"/>
      <c r="C19" s="180"/>
    </row>
    <row r="20" spans="2:5" x14ac:dyDescent="0.2">
      <c r="B20" s="38"/>
      <c r="C20" s="180"/>
    </row>
    <row r="21" spans="2:5" x14ac:dyDescent="0.2">
      <c r="B21" s="179" t="s">
        <v>3548</v>
      </c>
      <c r="C21" s="180"/>
    </row>
    <row r="22" spans="2:5" x14ac:dyDescent="0.2">
      <c r="B22" s="38"/>
      <c r="C22" s="180"/>
    </row>
    <row r="23" spans="2:5" x14ac:dyDescent="0.2">
      <c r="B23" s="181"/>
      <c r="C23" s="180"/>
      <c r="E23" s="184"/>
    </row>
    <row r="24" spans="2:5" x14ac:dyDescent="0.2">
      <c r="B24" s="181"/>
      <c r="C24" s="180"/>
    </row>
    <row r="25" spans="2:5" x14ac:dyDescent="0.2">
      <c r="B25" s="181"/>
      <c r="C25" s="180"/>
    </row>
    <row r="26" spans="2:5" x14ac:dyDescent="0.2">
      <c r="B26" s="38"/>
      <c r="C26" s="180"/>
    </row>
    <row r="27" spans="2:5" x14ac:dyDescent="0.2">
      <c r="B27" s="179" t="s">
        <v>169</v>
      </c>
      <c r="C27" s="180" t="s">
        <v>4441</v>
      </c>
    </row>
    <row r="28" spans="2:5" x14ac:dyDescent="0.2">
      <c r="B28" s="179"/>
      <c r="C28" s="180"/>
    </row>
    <row r="29" spans="2:5" x14ac:dyDescent="0.2">
      <c r="B29" s="179"/>
      <c r="C29" s="180"/>
    </row>
    <row r="30" spans="2:5" x14ac:dyDescent="0.2">
      <c r="B30" s="38"/>
      <c r="C30" s="180"/>
    </row>
    <row r="31" spans="2:5" x14ac:dyDescent="0.2">
      <c r="B31" s="38"/>
      <c r="C31" s="180"/>
    </row>
    <row r="32" spans="2:5" x14ac:dyDescent="0.2">
      <c r="B32" s="42"/>
      <c r="C32" s="185"/>
    </row>
    <row r="33" spans="2:3" x14ac:dyDescent="0.2">
      <c r="B33" s="25" t="s">
        <v>56</v>
      </c>
    </row>
    <row r="37" spans="2:3" x14ac:dyDescent="0.2">
      <c r="B37" s="25" t="s">
        <v>3814</v>
      </c>
      <c r="C37" s="25" t="s">
        <v>3815</v>
      </c>
    </row>
    <row r="38" spans="2:3" x14ac:dyDescent="0.2">
      <c r="B38" s="25" t="s">
        <v>3880</v>
      </c>
      <c r="C38" s="25" t="s">
        <v>413</v>
      </c>
    </row>
  </sheetData>
  <mergeCells count="1">
    <mergeCell ref="B1:C1"/>
  </mergeCells>
  <dataValidations count="4"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B27"/>
    <dataValidation allowBlank="1" showInputMessage="1" showErrorMessage="1" prompt="Asignaciones para el pago de pensionistas y jubilados o a sus familiares, así como los pagos adicionales derivados de compromisos contractuales a personal retirado. (DOF 2-dic-09)" sqref="B21"/>
    <dataValidation allowBlank="1" showInputMessage="1" showErrorMessage="1" prompt="Corresponde a la responsabilidad subsidiaria o solidadaria que adquiere un ente público ante un acreedor por el otorgamiento de céditos a un tercero (DOF 9-dic-09)" sqref="B9 B15"/>
    <dataValidation allowBlank="1" showInputMessage="1" showErrorMessage="1" prompt="Representa las demandas  interpuestas por el ente público contra terceros o viceversa (DOF 9-dic-09)" sqref="B3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0"/>
  <sheetViews>
    <sheetView showGridLines="0" topLeftCell="T1" zoomScale="90" zoomScaleNormal="90" workbookViewId="0">
      <selection activeCell="AG31" sqref="AG31"/>
    </sheetView>
  </sheetViews>
  <sheetFormatPr baseColWidth="10" defaultColWidth="10.6640625" defaultRowHeight="14.25" customHeight="1" x14ac:dyDescent="0.2"/>
  <cols>
    <col min="1" max="1" width="11.6640625" style="199" customWidth="1"/>
    <col min="2" max="2" width="75.33203125" style="199" bestFit="1" customWidth="1"/>
    <col min="3" max="3" width="12.6640625" style="199" bestFit="1" customWidth="1"/>
    <col min="4" max="4" width="18.83203125" style="199" bestFit="1" customWidth="1"/>
    <col min="5" max="5" width="26.5" style="199" bestFit="1" customWidth="1"/>
    <col min="6" max="6" width="26.5" style="199" customWidth="1"/>
    <col min="7" max="8" width="19.5" style="199" customWidth="1"/>
    <col min="9" max="9" width="13.83203125" style="199" bestFit="1" customWidth="1"/>
    <col min="10" max="10" width="11.6640625" style="199" customWidth="1"/>
    <col min="11" max="11" width="96.83203125" style="199" customWidth="1"/>
    <col min="12" max="12" width="12.6640625" style="199" bestFit="1" customWidth="1"/>
    <col min="13" max="13" width="18.33203125" style="199" customWidth="1"/>
    <col min="14" max="14" width="13.83203125" style="199" bestFit="1" customWidth="1"/>
    <col min="15" max="16" width="10.6640625" style="199"/>
    <col min="17" max="17" width="11.6640625" style="199" customWidth="1"/>
    <col min="18" max="18" width="56.1640625" style="199" customWidth="1"/>
    <col min="19" max="19" width="26.6640625" style="199" customWidth="1"/>
    <col min="20" max="21" width="19.5" style="199" customWidth="1"/>
    <col min="22" max="22" width="10.6640625" style="199"/>
    <col min="23" max="23" width="11.6640625" style="199" customWidth="1"/>
    <col min="24" max="24" width="74" style="199" bestFit="1" customWidth="1"/>
    <col min="25" max="25" width="17.83203125" style="199" bestFit="1" customWidth="1"/>
    <col min="26" max="26" width="19.1640625" style="199" bestFit="1" customWidth="1"/>
    <col min="27" max="27" width="22.33203125" style="199" customWidth="1"/>
    <col min="28" max="28" width="10.6640625" style="199"/>
    <col min="29" max="29" width="3.83203125" style="199" customWidth="1"/>
    <col min="30" max="30" width="73.6640625" style="199" customWidth="1"/>
    <col min="31" max="31" width="20.6640625" style="199" customWidth="1"/>
    <col min="32" max="16384" width="10.6640625" style="199"/>
  </cols>
  <sheetData>
    <row r="1" spans="1:31" s="472" customFormat="1" ht="11.25" x14ac:dyDescent="0.2">
      <c r="A1" s="598" t="s">
        <v>410</v>
      </c>
      <c r="B1" s="599"/>
      <c r="C1" s="599"/>
      <c r="D1" s="599"/>
      <c r="E1" s="599"/>
      <c r="F1" s="599"/>
      <c r="G1" s="205" t="s">
        <v>3889</v>
      </c>
      <c r="H1" s="206">
        <v>2021</v>
      </c>
      <c r="J1" s="600" t="s">
        <v>410</v>
      </c>
      <c r="K1" s="600"/>
      <c r="L1" s="600"/>
      <c r="M1" s="205" t="s">
        <v>3889</v>
      </c>
      <c r="N1" s="206">
        <v>2021</v>
      </c>
      <c r="Q1" s="601" t="s">
        <v>410</v>
      </c>
      <c r="R1" s="601"/>
      <c r="S1" s="601"/>
      <c r="T1" s="187" t="s">
        <v>3889</v>
      </c>
      <c r="U1" s="188">
        <v>2021</v>
      </c>
      <c r="W1" s="601" t="s">
        <v>410</v>
      </c>
      <c r="X1" s="601"/>
      <c r="Y1" s="601"/>
      <c r="Z1" s="187" t="s">
        <v>3889</v>
      </c>
      <c r="AA1" s="188">
        <v>2021</v>
      </c>
      <c r="AC1" s="586" t="s">
        <v>410</v>
      </c>
      <c r="AD1" s="587"/>
      <c r="AE1" s="588"/>
    </row>
    <row r="2" spans="1:31" s="472" customFormat="1" ht="11.25" x14ac:dyDescent="0.2">
      <c r="A2" s="598" t="s">
        <v>3892</v>
      </c>
      <c r="B2" s="599"/>
      <c r="C2" s="599"/>
      <c r="D2" s="599"/>
      <c r="E2" s="599"/>
      <c r="F2" s="599"/>
      <c r="G2" s="205" t="s">
        <v>3893</v>
      </c>
      <c r="H2" s="206" t="str">
        <f>'[7]Notas a los Edos Financieros'!E2</f>
        <v>TRIMESTRAL</v>
      </c>
      <c r="J2" s="600" t="s">
        <v>3895</v>
      </c>
      <c r="K2" s="600"/>
      <c r="L2" s="600"/>
      <c r="M2" s="205" t="s">
        <v>3893</v>
      </c>
      <c r="N2" s="206">
        <f>'[7]Notas a los Edos Financieros'!N2</f>
        <v>0</v>
      </c>
      <c r="Q2" s="601" t="s">
        <v>3896</v>
      </c>
      <c r="R2" s="601"/>
      <c r="S2" s="601"/>
      <c r="T2" s="205" t="s">
        <v>3893</v>
      </c>
      <c r="U2" s="188">
        <f>[7]ESF!X2</f>
        <v>0</v>
      </c>
      <c r="W2" s="601" t="s">
        <v>3897</v>
      </c>
      <c r="X2" s="601"/>
      <c r="Y2" s="601"/>
      <c r="Z2" s="205" t="s">
        <v>3893</v>
      </c>
      <c r="AA2" s="188">
        <f>[7]ESF!AD2</f>
        <v>0</v>
      </c>
      <c r="AC2" s="589" t="s">
        <v>3890</v>
      </c>
      <c r="AD2" s="590"/>
      <c r="AE2" s="591"/>
    </row>
    <row r="3" spans="1:31" s="472" customFormat="1" ht="11.25" x14ac:dyDescent="0.2">
      <c r="A3" s="598" t="s">
        <v>4511</v>
      </c>
      <c r="B3" s="599"/>
      <c r="C3" s="599"/>
      <c r="D3" s="599"/>
      <c r="E3" s="599"/>
      <c r="F3" s="599"/>
      <c r="G3" s="205" t="s">
        <v>3894</v>
      </c>
      <c r="H3" s="206">
        <v>3</v>
      </c>
      <c r="J3" s="600" t="s">
        <v>4511</v>
      </c>
      <c r="K3" s="600"/>
      <c r="L3" s="600"/>
      <c r="M3" s="205" t="s">
        <v>3894</v>
      </c>
      <c r="N3" s="206">
        <v>3</v>
      </c>
      <c r="Q3" s="601" t="s">
        <v>4511</v>
      </c>
      <c r="R3" s="601"/>
      <c r="S3" s="601"/>
      <c r="T3" s="205" t="s">
        <v>3894</v>
      </c>
      <c r="U3" s="188">
        <v>3</v>
      </c>
      <c r="W3" s="601" t="s">
        <v>4511</v>
      </c>
      <c r="X3" s="601"/>
      <c r="Y3" s="601"/>
      <c r="Z3" s="205" t="s">
        <v>3894</v>
      </c>
      <c r="AA3" s="188">
        <v>3</v>
      </c>
      <c r="AC3" s="589" t="s">
        <v>4511</v>
      </c>
      <c r="AD3" s="590"/>
      <c r="AE3" s="591"/>
    </row>
    <row r="4" spans="1:31" ht="11.25" x14ac:dyDescent="0.2">
      <c r="A4" s="207" t="s">
        <v>3549</v>
      </c>
      <c r="B4" s="193"/>
      <c r="C4" s="193"/>
      <c r="D4" s="193"/>
      <c r="E4" s="193"/>
      <c r="F4" s="193"/>
      <c r="G4" s="193"/>
      <c r="H4" s="193"/>
      <c r="J4" s="207" t="s">
        <v>3549</v>
      </c>
      <c r="K4" s="193"/>
      <c r="L4" s="193"/>
      <c r="M4" s="193"/>
      <c r="N4" s="193"/>
      <c r="Q4" s="186"/>
      <c r="R4" s="186"/>
      <c r="S4" s="186"/>
      <c r="T4" s="186"/>
      <c r="U4" s="186"/>
      <c r="W4" s="189" t="s">
        <v>3549</v>
      </c>
      <c r="X4" s="190"/>
      <c r="Y4" s="190"/>
      <c r="Z4" s="190"/>
      <c r="AA4" s="190"/>
      <c r="AC4" s="583" t="s">
        <v>3898</v>
      </c>
      <c r="AD4" s="584"/>
      <c r="AE4" s="585"/>
    </row>
    <row r="5" spans="1:31" ht="11.25" x14ac:dyDescent="0.2">
      <c r="J5" s="193" t="s">
        <v>3655</v>
      </c>
      <c r="K5" s="193"/>
      <c r="L5" s="193"/>
      <c r="M5" s="193"/>
      <c r="N5" s="193"/>
      <c r="Q5" s="189" t="s">
        <v>3549</v>
      </c>
      <c r="R5" s="190"/>
      <c r="S5" s="190"/>
      <c r="T5" s="190"/>
      <c r="U5" s="190"/>
      <c r="W5" s="186"/>
      <c r="X5" s="186"/>
      <c r="Y5" s="186"/>
      <c r="Z5" s="186"/>
      <c r="AA5" s="186"/>
      <c r="AC5" s="209" t="s">
        <v>201</v>
      </c>
      <c r="AD5" s="209"/>
      <c r="AE5" s="210">
        <v>41583416.299999997</v>
      </c>
    </row>
    <row r="6" spans="1:31" ht="11.25" x14ac:dyDescent="0.2">
      <c r="A6" s="193" t="s">
        <v>3551</v>
      </c>
      <c r="B6" s="193"/>
      <c r="C6" s="193"/>
      <c r="D6" s="193"/>
      <c r="E6" s="193"/>
      <c r="F6" s="193"/>
      <c r="G6" s="193"/>
      <c r="H6" s="193"/>
      <c r="J6" s="194" t="s">
        <v>170</v>
      </c>
      <c r="K6" s="194" t="s">
        <v>171</v>
      </c>
      <c r="L6" s="194" t="s">
        <v>3552</v>
      </c>
      <c r="M6" s="194" t="s">
        <v>3656</v>
      </c>
      <c r="N6" s="194"/>
      <c r="Q6" s="190" t="s">
        <v>3781</v>
      </c>
      <c r="R6" s="190"/>
      <c r="S6" s="190"/>
      <c r="T6" s="190"/>
      <c r="U6" s="190"/>
      <c r="W6" s="190" t="s">
        <v>3794</v>
      </c>
      <c r="X6" s="190"/>
      <c r="Y6" s="190"/>
      <c r="Z6" s="190"/>
      <c r="AA6" s="190"/>
      <c r="AC6" s="211"/>
      <c r="AD6" s="212"/>
      <c r="AE6" s="213"/>
    </row>
    <row r="7" spans="1:31" ht="11.25" x14ac:dyDescent="0.2">
      <c r="A7" s="194" t="s">
        <v>170</v>
      </c>
      <c r="B7" s="194" t="s">
        <v>171</v>
      </c>
      <c r="C7" s="194" t="s">
        <v>3552</v>
      </c>
      <c r="D7" s="194" t="s">
        <v>3553</v>
      </c>
      <c r="E7" s="194"/>
      <c r="F7" s="194"/>
      <c r="G7" s="194"/>
      <c r="H7" s="194"/>
      <c r="J7" s="195">
        <v>4100</v>
      </c>
      <c r="K7" s="196" t="s">
        <v>3657</v>
      </c>
      <c r="L7" s="197">
        <f>SUM(L8+L18+L24+L27+L33+L36+L45)</f>
        <v>3029047</v>
      </c>
      <c r="M7" s="198"/>
      <c r="Q7" s="191" t="s">
        <v>170</v>
      </c>
      <c r="R7" s="191" t="s">
        <v>171</v>
      </c>
      <c r="S7" s="191" t="s">
        <v>3552</v>
      </c>
      <c r="T7" s="191" t="s">
        <v>3553</v>
      </c>
      <c r="U7" s="191" t="s">
        <v>3635</v>
      </c>
      <c r="W7" s="191" t="s">
        <v>170</v>
      </c>
      <c r="X7" s="191" t="s">
        <v>171</v>
      </c>
      <c r="Y7" s="191" t="s">
        <v>3550</v>
      </c>
      <c r="Z7" s="191" t="s">
        <v>200</v>
      </c>
      <c r="AA7" s="191"/>
      <c r="AC7" s="214" t="s">
        <v>202</v>
      </c>
      <c r="AD7" s="214"/>
      <c r="AE7" s="215">
        <f>SUM(AE8:AE13)</f>
        <v>1867.48</v>
      </c>
    </row>
    <row r="8" spans="1:31" ht="11.25" x14ac:dyDescent="0.2">
      <c r="A8" s="387">
        <v>1114</v>
      </c>
      <c r="B8" s="199" t="s">
        <v>188</v>
      </c>
      <c r="C8" s="388">
        <v>0</v>
      </c>
      <c r="J8" s="195">
        <v>4110</v>
      </c>
      <c r="K8" s="196" t="s">
        <v>1</v>
      </c>
      <c r="L8" s="197">
        <f>SUM(L9:L17)</f>
        <v>0</v>
      </c>
      <c r="M8" s="198"/>
      <c r="Q8" s="208">
        <v>3110</v>
      </c>
      <c r="R8" s="186" t="s">
        <v>4</v>
      </c>
      <c r="S8" s="192">
        <v>97287532.219999999</v>
      </c>
      <c r="T8" s="186"/>
      <c r="U8" s="186"/>
      <c r="W8" s="208">
        <v>1111</v>
      </c>
      <c r="X8" s="186" t="s">
        <v>172</v>
      </c>
      <c r="Y8" s="192">
        <v>0</v>
      </c>
      <c r="Z8" s="192">
        <v>0</v>
      </c>
      <c r="AA8" s="186"/>
      <c r="AC8" s="216" t="s">
        <v>3801</v>
      </c>
      <c r="AD8" s="217" t="s">
        <v>36</v>
      </c>
      <c r="AE8" s="218">
        <v>0</v>
      </c>
    </row>
    <row r="9" spans="1:31" ht="11.25" x14ac:dyDescent="0.2">
      <c r="A9" s="387">
        <v>1115</v>
      </c>
      <c r="B9" s="199" t="s">
        <v>3554</v>
      </c>
      <c r="C9" s="388">
        <v>0</v>
      </c>
      <c r="J9" s="195">
        <v>4111</v>
      </c>
      <c r="K9" s="196" t="s">
        <v>177</v>
      </c>
      <c r="L9" s="197">
        <v>0</v>
      </c>
      <c r="M9" s="198"/>
      <c r="Q9" s="208">
        <v>3120</v>
      </c>
      <c r="R9" s="186" t="s">
        <v>101</v>
      </c>
      <c r="S9" s="192">
        <v>0</v>
      </c>
      <c r="T9" s="186"/>
      <c r="U9" s="186"/>
      <c r="W9" s="208">
        <v>1112</v>
      </c>
      <c r="X9" s="186" t="s">
        <v>173</v>
      </c>
      <c r="Y9" s="192">
        <v>22668599.829999998</v>
      </c>
      <c r="Z9" s="192">
        <v>17898610.620000001</v>
      </c>
      <c r="AA9" s="186"/>
      <c r="AC9" s="219" t="s">
        <v>3802</v>
      </c>
      <c r="AD9" s="220" t="s">
        <v>203</v>
      </c>
      <c r="AE9" s="218">
        <v>0</v>
      </c>
    </row>
    <row r="10" spans="1:31" ht="11.25" x14ac:dyDescent="0.2">
      <c r="A10" s="387">
        <v>1121</v>
      </c>
      <c r="B10" s="199" t="s">
        <v>3555</v>
      </c>
      <c r="C10" s="388">
        <v>0</v>
      </c>
      <c r="J10" s="195">
        <v>4112</v>
      </c>
      <c r="K10" s="196" t="s">
        <v>178</v>
      </c>
      <c r="L10" s="197">
        <v>0</v>
      </c>
      <c r="M10" s="198"/>
      <c r="Q10" s="208">
        <v>3130</v>
      </c>
      <c r="R10" s="186" t="s">
        <v>102</v>
      </c>
      <c r="S10" s="192">
        <v>0</v>
      </c>
      <c r="T10" s="186"/>
      <c r="U10" s="186"/>
      <c r="W10" s="208">
        <v>1113</v>
      </c>
      <c r="X10" s="186" t="s">
        <v>3795</v>
      </c>
      <c r="Y10" s="192">
        <v>0</v>
      </c>
      <c r="Z10" s="192">
        <v>0</v>
      </c>
      <c r="AA10" s="186"/>
      <c r="AC10" s="219" t="s">
        <v>3803</v>
      </c>
      <c r="AD10" s="220" t="s">
        <v>13</v>
      </c>
      <c r="AE10" s="218">
        <v>0</v>
      </c>
    </row>
    <row r="11" spans="1:31" ht="11.25" x14ac:dyDescent="0.2">
      <c r="A11" s="387">
        <v>1211</v>
      </c>
      <c r="B11" s="199" t="s">
        <v>3556</v>
      </c>
      <c r="C11" s="388">
        <v>0</v>
      </c>
      <c r="J11" s="195">
        <v>4113</v>
      </c>
      <c r="K11" s="196" t="s">
        <v>179</v>
      </c>
      <c r="L11" s="197">
        <v>0</v>
      </c>
      <c r="M11" s="198"/>
      <c r="Q11" s="186"/>
      <c r="R11" s="186"/>
      <c r="S11" s="186"/>
      <c r="T11" s="186"/>
      <c r="U11" s="186"/>
      <c r="W11" s="208">
        <v>1114</v>
      </c>
      <c r="X11" s="186" t="s">
        <v>188</v>
      </c>
      <c r="Y11" s="192">
        <v>0</v>
      </c>
      <c r="Z11" s="192">
        <v>0</v>
      </c>
      <c r="AA11" s="186"/>
      <c r="AC11" s="219" t="s">
        <v>3804</v>
      </c>
      <c r="AD11" s="220" t="s">
        <v>14</v>
      </c>
      <c r="AE11" s="218">
        <v>0</v>
      </c>
    </row>
    <row r="12" spans="1:31" ht="11.25" x14ac:dyDescent="0.2">
      <c r="J12" s="195">
        <v>4114</v>
      </c>
      <c r="K12" s="196" t="s">
        <v>3658</v>
      </c>
      <c r="L12" s="197">
        <v>0</v>
      </c>
      <c r="M12" s="198"/>
      <c r="Q12" s="190" t="s">
        <v>3782</v>
      </c>
      <c r="R12" s="190"/>
      <c r="S12" s="190"/>
      <c r="T12" s="190"/>
      <c r="U12" s="190"/>
      <c r="W12" s="208">
        <v>1115</v>
      </c>
      <c r="X12" s="186" t="s">
        <v>3554</v>
      </c>
      <c r="Y12" s="192">
        <v>0</v>
      </c>
      <c r="Z12" s="192">
        <v>0</v>
      </c>
      <c r="AA12" s="186"/>
      <c r="AC12" s="219" t="s">
        <v>3805</v>
      </c>
      <c r="AD12" s="220" t="s">
        <v>15</v>
      </c>
      <c r="AE12" s="218">
        <v>1867.48</v>
      </c>
    </row>
    <row r="13" spans="1:31" ht="11.25" x14ac:dyDescent="0.2">
      <c r="A13" s="193" t="s">
        <v>3557</v>
      </c>
      <c r="B13" s="193"/>
      <c r="C13" s="193"/>
      <c r="D13" s="193"/>
      <c r="E13" s="193"/>
      <c r="F13" s="193"/>
      <c r="G13" s="193"/>
      <c r="H13" s="193"/>
      <c r="J13" s="195">
        <v>4115</v>
      </c>
      <c r="K13" s="196" t="s">
        <v>180</v>
      </c>
      <c r="L13" s="197">
        <v>0</v>
      </c>
      <c r="M13" s="198"/>
      <c r="Q13" s="191" t="s">
        <v>170</v>
      </c>
      <c r="R13" s="191" t="s">
        <v>171</v>
      </c>
      <c r="S13" s="191" t="s">
        <v>3552</v>
      </c>
      <c r="T13" s="191" t="s">
        <v>3783</v>
      </c>
      <c r="U13" s="191"/>
      <c r="W13" s="208">
        <v>1116</v>
      </c>
      <c r="X13" s="186" t="s">
        <v>189</v>
      </c>
      <c r="Y13" s="192">
        <v>0</v>
      </c>
      <c r="Z13" s="192">
        <v>0</v>
      </c>
      <c r="AA13" s="186"/>
      <c r="AC13" s="221" t="s">
        <v>3806</v>
      </c>
      <c r="AD13" s="222" t="s">
        <v>204</v>
      </c>
      <c r="AE13" s="218">
        <v>0</v>
      </c>
    </row>
    <row r="14" spans="1:31" ht="11.25" x14ac:dyDescent="0.2">
      <c r="A14" s="194" t="s">
        <v>170</v>
      </c>
      <c r="B14" s="194" t="s">
        <v>171</v>
      </c>
      <c r="C14" s="194" t="s">
        <v>3552</v>
      </c>
      <c r="D14" s="194">
        <v>2020</v>
      </c>
      <c r="E14" s="194">
        <v>2019</v>
      </c>
      <c r="F14" s="194">
        <v>2018</v>
      </c>
      <c r="G14" s="194">
        <v>2017</v>
      </c>
      <c r="H14" s="194" t="s">
        <v>3558</v>
      </c>
      <c r="J14" s="195">
        <v>4116</v>
      </c>
      <c r="K14" s="196" t="s">
        <v>3659</v>
      </c>
      <c r="L14" s="197">
        <v>0</v>
      </c>
      <c r="M14" s="198"/>
      <c r="Q14" s="208">
        <v>3210</v>
      </c>
      <c r="R14" s="186" t="s">
        <v>3784</v>
      </c>
      <c r="S14" s="192">
        <v>5492842.6900000004</v>
      </c>
      <c r="T14" s="186"/>
      <c r="U14" s="186"/>
      <c r="W14" s="208">
        <v>1119</v>
      </c>
      <c r="X14" s="186" t="s">
        <v>3796</v>
      </c>
      <c r="Y14" s="192">
        <v>0</v>
      </c>
      <c r="Z14" s="192">
        <v>0</v>
      </c>
      <c r="AA14" s="186"/>
      <c r="AC14" s="223"/>
      <c r="AD14" s="224"/>
      <c r="AE14" s="225"/>
    </row>
    <row r="15" spans="1:31" ht="11.25" x14ac:dyDescent="0.2">
      <c r="A15" s="387">
        <v>1122</v>
      </c>
      <c r="B15" s="199" t="s">
        <v>3559</v>
      </c>
      <c r="C15" s="388">
        <v>59294.38</v>
      </c>
      <c r="D15" s="388">
        <v>0</v>
      </c>
      <c r="E15" s="388">
        <v>0</v>
      </c>
      <c r="F15" s="388">
        <v>44158.879999999997</v>
      </c>
      <c r="G15" s="388">
        <v>0</v>
      </c>
      <c r="J15" s="195">
        <v>4117</v>
      </c>
      <c r="K15" s="196" t="s">
        <v>3660</v>
      </c>
      <c r="L15" s="197">
        <v>0</v>
      </c>
      <c r="M15" s="198"/>
      <c r="Q15" s="208">
        <v>3220</v>
      </c>
      <c r="R15" s="186" t="s">
        <v>105</v>
      </c>
      <c r="S15" s="192">
        <v>12969174.35</v>
      </c>
      <c r="T15" s="186"/>
      <c r="U15" s="186"/>
      <c r="W15" s="208">
        <v>1110</v>
      </c>
      <c r="X15" s="186" t="s">
        <v>138</v>
      </c>
      <c r="Y15" s="192">
        <f>SUM(Y8:Y14)</f>
        <v>22668599.829999998</v>
      </c>
      <c r="Z15" s="192">
        <f>SUM(Z8:Z14)</f>
        <v>17898610.620000001</v>
      </c>
      <c r="AA15" s="186"/>
      <c r="AC15" s="214" t="s">
        <v>205</v>
      </c>
      <c r="AD15" s="212"/>
      <c r="AE15" s="215">
        <f>SUM(AE16:AE18)</f>
        <v>4562104.3</v>
      </c>
    </row>
    <row r="16" spans="1:31" ht="22.5" x14ac:dyDescent="0.2">
      <c r="A16" s="387">
        <v>1124</v>
      </c>
      <c r="B16" s="199" t="s">
        <v>3560</v>
      </c>
      <c r="C16" s="388">
        <v>0</v>
      </c>
      <c r="D16" s="388">
        <v>0</v>
      </c>
      <c r="E16" s="388">
        <v>0</v>
      </c>
      <c r="F16" s="388">
        <v>0</v>
      </c>
      <c r="G16" s="388">
        <v>0</v>
      </c>
      <c r="J16" s="195">
        <v>4118</v>
      </c>
      <c r="K16" s="200" t="s">
        <v>3661</v>
      </c>
      <c r="L16" s="197">
        <v>0</v>
      </c>
      <c r="M16" s="198"/>
      <c r="Q16" s="208">
        <v>3230</v>
      </c>
      <c r="R16" s="186" t="s">
        <v>106</v>
      </c>
      <c r="S16" s="192">
        <f>SUM(S17:S20)</f>
        <v>0</v>
      </c>
      <c r="T16" s="186"/>
      <c r="U16" s="186"/>
      <c r="W16" s="186"/>
      <c r="X16" s="186"/>
      <c r="Y16" s="186"/>
      <c r="Z16" s="186"/>
      <c r="AA16" s="186"/>
      <c r="AC16" s="226">
        <v>3.1</v>
      </c>
      <c r="AD16" s="220" t="s">
        <v>206</v>
      </c>
      <c r="AE16" s="218">
        <v>0</v>
      </c>
    </row>
    <row r="17" spans="1:31" ht="11.25" x14ac:dyDescent="0.2">
      <c r="J17" s="195">
        <v>4119</v>
      </c>
      <c r="K17" s="196" t="s">
        <v>3662</v>
      </c>
      <c r="L17" s="197">
        <v>0</v>
      </c>
      <c r="M17" s="198"/>
      <c r="Q17" s="208">
        <v>3231</v>
      </c>
      <c r="R17" s="186" t="s">
        <v>3785</v>
      </c>
      <c r="S17" s="192">
        <v>0</v>
      </c>
      <c r="T17" s="186"/>
      <c r="U17" s="186"/>
      <c r="W17" s="186"/>
      <c r="X17" s="186"/>
      <c r="Y17" s="186"/>
      <c r="Z17" s="186"/>
      <c r="AA17" s="186"/>
      <c r="AC17" s="227">
        <v>3.2</v>
      </c>
      <c r="AD17" s="220" t="s">
        <v>207</v>
      </c>
      <c r="AE17" s="218">
        <v>0</v>
      </c>
    </row>
    <row r="18" spans="1:31" ht="11.25" x14ac:dyDescent="0.2">
      <c r="A18" s="193" t="s">
        <v>3561</v>
      </c>
      <c r="B18" s="193"/>
      <c r="C18" s="193"/>
      <c r="D18" s="193"/>
      <c r="E18" s="193"/>
      <c r="F18" s="193"/>
      <c r="G18" s="193"/>
      <c r="H18" s="193"/>
      <c r="J18" s="195">
        <v>4120</v>
      </c>
      <c r="K18" s="196" t="s">
        <v>35</v>
      </c>
      <c r="L18" s="197">
        <f>SUM(L19:L23)</f>
        <v>0</v>
      </c>
      <c r="M18" s="198"/>
      <c r="Q18" s="208">
        <v>3232</v>
      </c>
      <c r="R18" s="186" t="s">
        <v>3786</v>
      </c>
      <c r="S18" s="192">
        <v>0</v>
      </c>
      <c r="T18" s="186"/>
      <c r="U18" s="186"/>
      <c r="W18" s="190" t="s">
        <v>3797</v>
      </c>
      <c r="X18" s="190"/>
      <c r="Y18" s="190"/>
      <c r="Z18" s="190"/>
      <c r="AA18" s="190"/>
      <c r="AC18" s="227">
        <v>3.3</v>
      </c>
      <c r="AD18" s="222" t="s">
        <v>208</v>
      </c>
      <c r="AE18" s="228">
        <v>4562104.3</v>
      </c>
    </row>
    <row r="19" spans="1:31" ht="11.25" x14ac:dyDescent="0.2">
      <c r="A19" s="194" t="s">
        <v>170</v>
      </c>
      <c r="B19" s="194" t="s">
        <v>171</v>
      </c>
      <c r="C19" s="194" t="s">
        <v>3552</v>
      </c>
      <c r="D19" s="194" t="s">
        <v>3562</v>
      </c>
      <c r="E19" s="194" t="s">
        <v>3563</v>
      </c>
      <c r="F19" s="194" t="s">
        <v>3564</v>
      </c>
      <c r="G19" s="194" t="s">
        <v>3565</v>
      </c>
      <c r="H19" s="194" t="s">
        <v>3566</v>
      </c>
      <c r="J19" s="195">
        <v>4121</v>
      </c>
      <c r="K19" s="196" t="s">
        <v>3663</v>
      </c>
      <c r="L19" s="197">
        <v>0</v>
      </c>
      <c r="M19" s="198"/>
      <c r="Q19" s="208">
        <v>3233</v>
      </c>
      <c r="R19" s="186" t="s">
        <v>3787</v>
      </c>
      <c r="S19" s="192">
        <v>0</v>
      </c>
      <c r="T19" s="186"/>
      <c r="U19" s="186"/>
      <c r="W19" s="191" t="s">
        <v>170</v>
      </c>
      <c r="X19" s="191" t="s">
        <v>171</v>
      </c>
      <c r="Y19" s="191" t="s">
        <v>3552</v>
      </c>
      <c r="Z19" s="191" t="s">
        <v>3528</v>
      </c>
      <c r="AA19" s="191" t="s">
        <v>3798</v>
      </c>
      <c r="AC19" s="211"/>
      <c r="AD19" s="229"/>
      <c r="AE19" s="230"/>
    </row>
    <row r="20" spans="1:31" ht="11.25" x14ac:dyDescent="0.2">
      <c r="A20" s="387">
        <v>1123</v>
      </c>
      <c r="B20" s="199" t="s">
        <v>3567</v>
      </c>
      <c r="C20" s="388">
        <v>3920.98</v>
      </c>
      <c r="D20" s="388">
        <v>3920.98</v>
      </c>
      <c r="E20" s="388">
        <v>0</v>
      </c>
      <c r="F20" s="388">
        <v>0</v>
      </c>
      <c r="G20" s="388">
        <v>0</v>
      </c>
      <c r="J20" s="195">
        <v>4122</v>
      </c>
      <c r="K20" s="196" t="s">
        <v>3664</v>
      </c>
      <c r="L20" s="197">
        <v>0</v>
      </c>
      <c r="M20" s="198"/>
      <c r="Q20" s="208">
        <v>3239</v>
      </c>
      <c r="R20" s="186" t="s">
        <v>3788</v>
      </c>
      <c r="S20" s="192">
        <v>0</v>
      </c>
      <c r="T20" s="186"/>
      <c r="U20" s="186"/>
      <c r="W20" s="208">
        <v>1230</v>
      </c>
      <c r="X20" s="186" t="s">
        <v>83</v>
      </c>
      <c r="Y20" s="192">
        <f>SUM(Y21:Y27)</f>
        <v>81008785.689999998</v>
      </c>
      <c r="Z20" s="186"/>
      <c r="AA20" s="186"/>
      <c r="AC20" s="231" t="s">
        <v>209</v>
      </c>
      <c r="AD20" s="231"/>
      <c r="AE20" s="210">
        <f>AE5+AE7-AE15</f>
        <v>37023179.479999997</v>
      </c>
    </row>
    <row r="21" spans="1:31" ht="11.25" x14ac:dyDescent="0.2">
      <c r="A21" s="387">
        <v>1125</v>
      </c>
      <c r="B21" s="199" t="s">
        <v>3568</v>
      </c>
      <c r="C21" s="388">
        <v>5000</v>
      </c>
      <c r="D21" s="388">
        <v>5000</v>
      </c>
      <c r="E21" s="388">
        <v>0</v>
      </c>
      <c r="F21" s="388">
        <v>0</v>
      </c>
      <c r="G21" s="388">
        <v>0</v>
      </c>
      <c r="J21" s="195">
        <v>4123</v>
      </c>
      <c r="K21" s="196" t="s">
        <v>3665</v>
      </c>
      <c r="L21" s="197">
        <v>0</v>
      </c>
      <c r="M21" s="198"/>
      <c r="Q21" s="208">
        <v>3240</v>
      </c>
      <c r="R21" s="186" t="s">
        <v>107</v>
      </c>
      <c r="S21" s="192">
        <f>SUM(S22:S24)</f>
        <v>0</v>
      </c>
      <c r="T21" s="186"/>
      <c r="U21" s="186"/>
      <c r="W21" s="208">
        <v>1231</v>
      </c>
      <c r="X21" s="186" t="s">
        <v>190</v>
      </c>
      <c r="Y21" s="192">
        <v>0</v>
      </c>
      <c r="Z21" s="186"/>
      <c r="AA21" s="186"/>
      <c r="AC21" s="408"/>
      <c r="AD21" s="408"/>
      <c r="AE21" s="408"/>
    </row>
    <row r="22" spans="1:31" ht="11.25" x14ac:dyDescent="0.2">
      <c r="A22" s="387">
        <v>1126</v>
      </c>
      <c r="B22" s="199" t="s">
        <v>3852</v>
      </c>
      <c r="C22" s="388">
        <v>0</v>
      </c>
      <c r="D22" s="388">
        <v>0</v>
      </c>
      <c r="E22" s="388">
        <v>0</v>
      </c>
      <c r="F22" s="388">
        <v>0</v>
      </c>
      <c r="G22" s="388">
        <v>0</v>
      </c>
      <c r="J22" s="195">
        <v>4124</v>
      </c>
      <c r="K22" s="196" t="s">
        <v>3666</v>
      </c>
      <c r="L22" s="197">
        <v>0</v>
      </c>
      <c r="M22" s="198"/>
      <c r="Q22" s="208">
        <v>3241</v>
      </c>
      <c r="R22" s="186" t="s">
        <v>3789</v>
      </c>
      <c r="S22" s="192">
        <v>0</v>
      </c>
      <c r="T22" s="186"/>
      <c r="U22" s="186"/>
      <c r="W22" s="208">
        <v>1232</v>
      </c>
      <c r="X22" s="186" t="s">
        <v>3596</v>
      </c>
      <c r="Y22" s="192">
        <v>0</v>
      </c>
      <c r="Z22" s="186"/>
      <c r="AA22" s="186"/>
      <c r="AC22" s="592" t="s">
        <v>410</v>
      </c>
      <c r="AD22" s="593"/>
      <c r="AE22" s="594"/>
    </row>
    <row r="23" spans="1:31" ht="11.25" x14ac:dyDescent="0.2">
      <c r="A23" s="387">
        <v>1129</v>
      </c>
      <c r="B23" s="199" t="s">
        <v>3853</v>
      </c>
      <c r="C23" s="388">
        <v>0</v>
      </c>
      <c r="D23" s="388">
        <v>0</v>
      </c>
      <c r="E23" s="388">
        <v>0</v>
      </c>
      <c r="F23" s="388">
        <v>0</v>
      </c>
      <c r="G23" s="388">
        <v>0</v>
      </c>
      <c r="J23" s="195">
        <v>4129</v>
      </c>
      <c r="K23" s="196" t="s">
        <v>3667</v>
      </c>
      <c r="L23" s="197">
        <v>0</v>
      </c>
      <c r="M23" s="198"/>
      <c r="Q23" s="208">
        <v>3242</v>
      </c>
      <c r="R23" s="186" t="s">
        <v>3790</v>
      </c>
      <c r="S23" s="192">
        <v>0</v>
      </c>
      <c r="T23" s="186"/>
      <c r="U23" s="186"/>
      <c r="W23" s="208">
        <v>1233</v>
      </c>
      <c r="X23" s="186" t="s">
        <v>3597</v>
      </c>
      <c r="Y23" s="192">
        <v>0</v>
      </c>
      <c r="Z23" s="186"/>
      <c r="AA23" s="186"/>
      <c r="AC23" s="595" t="s">
        <v>3891</v>
      </c>
      <c r="AD23" s="596"/>
      <c r="AE23" s="597"/>
    </row>
    <row r="24" spans="1:31" ht="11.25" x14ac:dyDescent="0.2">
      <c r="A24" s="387">
        <v>1131</v>
      </c>
      <c r="B24" s="199" t="s">
        <v>3569</v>
      </c>
      <c r="C24" s="388">
        <v>585.92999999999995</v>
      </c>
      <c r="D24" s="388">
        <v>585.92999999999995</v>
      </c>
      <c r="E24" s="388">
        <v>0</v>
      </c>
      <c r="F24" s="388">
        <v>0</v>
      </c>
      <c r="G24" s="388">
        <v>0</v>
      </c>
      <c r="J24" s="195">
        <v>4130</v>
      </c>
      <c r="K24" s="196" t="s">
        <v>11</v>
      </c>
      <c r="L24" s="197">
        <f>SUM(L25:L26)</f>
        <v>0</v>
      </c>
      <c r="M24" s="198"/>
      <c r="Q24" s="208">
        <v>3243</v>
      </c>
      <c r="R24" s="186" t="s">
        <v>3791</v>
      </c>
      <c r="S24" s="192">
        <v>0</v>
      </c>
      <c r="T24" s="186"/>
      <c r="U24" s="186"/>
      <c r="W24" s="208">
        <v>1234</v>
      </c>
      <c r="X24" s="186" t="s">
        <v>3598</v>
      </c>
      <c r="Y24" s="192">
        <v>0</v>
      </c>
      <c r="Z24" s="186"/>
      <c r="AA24" s="186"/>
      <c r="AC24" s="595" t="s">
        <v>4511</v>
      </c>
      <c r="AD24" s="596"/>
      <c r="AE24" s="597"/>
    </row>
    <row r="25" spans="1:31" ht="11.25" x14ac:dyDescent="0.2">
      <c r="A25" s="387">
        <v>1132</v>
      </c>
      <c r="B25" s="199" t="s">
        <v>3570</v>
      </c>
      <c r="C25" s="388">
        <v>0</v>
      </c>
      <c r="D25" s="388">
        <v>0</v>
      </c>
      <c r="E25" s="388">
        <v>0</v>
      </c>
      <c r="F25" s="388">
        <v>0</v>
      </c>
      <c r="G25" s="388">
        <v>0</v>
      </c>
      <c r="J25" s="195">
        <v>4131</v>
      </c>
      <c r="K25" s="196" t="s">
        <v>3668</v>
      </c>
      <c r="L25" s="197">
        <v>0</v>
      </c>
      <c r="M25" s="198"/>
      <c r="Q25" s="208">
        <v>3250</v>
      </c>
      <c r="R25" s="186" t="s">
        <v>108</v>
      </c>
      <c r="S25" s="192">
        <f>SUM(S26:S27)</f>
        <v>0</v>
      </c>
      <c r="T25" s="186"/>
      <c r="U25" s="186"/>
      <c r="W25" s="208">
        <v>1235</v>
      </c>
      <c r="X25" s="186" t="s">
        <v>191</v>
      </c>
      <c r="Y25" s="192">
        <v>0</v>
      </c>
      <c r="Z25" s="186"/>
      <c r="AA25" s="186"/>
      <c r="AC25" s="583" t="s">
        <v>3898</v>
      </c>
      <c r="AD25" s="584"/>
      <c r="AE25" s="585"/>
    </row>
    <row r="26" spans="1:31" ht="22.5" x14ac:dyDescent="0.2">
      <c r="A26" s="387">
        <v>1133</v>
      </c>
      <c r="B26" s="199" t="s">
        <v>3571</v>
      </c>
      <c r="C26" s="388">
        <v>0</v>
      </c>
      <c r="D26" s="388">
        <v>0</v>
      </c>
      <c r="E26" s="388">
        <v>0</v>
      </c>
      <c r="F26" s="388">
        <v>0</v>
      </c>
      <c r="G26" s="388">
        <v>0</v>
      </c>
      <c r="J26" s="195">
        <v>4132</v>
      </c>
      <c r="K26" s="200" t="s">
        <v>3669</v>
      </c>
      <c r="L26" s="197">
        <v>0</v>
      </c>
      <c r="M26" s="198"/>
      <c r="Q26" s="208">
        <v>3251</v>
      </c>
      <c r="R26" s="186" t="s">
        <v>3792</v>
      </c>
      <c r="S26" s="192">
        <v>0</v>
      </c>
      <c r="T26" s="186"/>
      <c r="U26" s="186"/>
      <c r="W26" s="208">
        <v>1236</v>
      </c>
      <c r="X26" s="186" t="s">
        <v>192</v>
      </c>
      <c r="Y26" s="192">
        <v>81008785.689999998</v>
      </c>
      <c r="Z26" s="186"/>
      <c r="AA26" s="186"/>
      <c r="AC26" s="232" t="s">
        <v>210</v>
      </c>
      <c r="AD26" s="209"/>
      <c r="AE26" s="233">
        <v>31528470.75</v>
      </c>
    </row>
    <row r="27" spans="1:31" ht="11.25" x14ac:dyDescent="0.2">
      <c r="A27" s="387">
        <v>1134</v>
      </c>
      <c r="B27" s="199" t="s">
        <v>174</v>
      </c>
      <c r="C27" s="388">
        <v>0</v>
      </c>
      <c r="D27" s="388">
        <v>0</v>
      </c>
      <c r="E27" s="388">
        <v>0</v>
      </c>
      <c r="F27" s="388">
        <v>0</v>
      </c>
      <c r="G27" s="388">
        <v>0</v>
      </c>
      <c r="J27" s="195">
        <v>4140</v>
      </c>
      <c r="K27" s="196" t="s">
        <v>2</v>
      </c>
      <c r="L27" s="197">
        <f>SUM(L28:L32)</f>
        <v>0</v>
      </c>
      <c r="M27" s="198"/>
      <c r="Q27" s="208">
        <v>3252</v>
      </c>
      <c r="R27" s="186" t="s">
        <v>3793</v>
      </c>
      <c r="S27" s="192">
        <v>0</v>
      </c>
      <c r="T27" s="186"/>
      <c r="U27" s="186"/>
      <c r="W27" s="208">
        <v>1239</v>
      </c>
      <c r="X27" s="186" t="s">
        <v>3599</v>
      </c>
      <c r="Y27" s="192">
        <v>0</v>
      </c>
      <c r="Z27" s="186"/>
      <c r="AA27" s="186"/>
      <c r="AC27" s="234"/>
      <c r="AD27" s="212"/>
      <c r="AE27" s="235"/>
    </row>
    <row r="28" spans="1:31" ht="11.25" x14ac:dyDescent="0.2">
      <c r="A28" s="387">
        <v>1139</v>
      </c>
      <c r="B28" s="199" t="s">
        <v>3572</v>
      </c>
      <c r="C28" s="388">
        <v>0</v>
      </c>
      <c r="D28" s="388">
        <v>0</v>
      </c>
      <c r="E28" s="388">
        <v>0</v>
      </c>
      <c r="F28" s="388">
        <v>0</v>
      </c>
      <c r="G28" s="388">
        <v>0</v>
      </c>
      <c r="J28" s="195">
        <v>4141</v>
      </c>
      <c r="K28" s="196" t="s">
        <v>3670</v>
      </c>
      <c r="L28" s="197">
        <v>0</v>
      </c>
      <c r="M28" s="198"/>
      <c r="W28" s="208">
        <v>1240</v>
      </c>
      <c r="X28" s="186" t="s">
        <v>85</v>
      </c>
      <c r="Y28" s="192">
        <f>SUM(Y29:Y36)</f>
        <v>32056995.82</v>
      </c>
      <c r="Z28" s="186"/>
      <c r="AA28" s="186"/>
      <c r="AC28" s="214" t="s">
        <v>211</v>
      </c>
      <c r="AD28" s="236"/>
      <c r="AE28" s="215">
        <f>SUM(AE29:AE49)</f>
        <v>0</v>
      </c>
    </row>
    <row r="29" spans="1:31" ht="11.25" x14ac:dyDescent="0.2">
      <c r="J29" s="195">
        <v>4143</v>
      </c>
      <c r="K29" s="196" t="s">
        <v>181</v>
      </c>
      <c r="L29" s="197">
        <v>0</v>
      </c>
      <c r="M29" s="198"/>
      <c r="W29" s="208">
        <v>1241</v>
      </c>
      <c r="X29" s="186" t="s">
        <v>193</v>
      </c>
      <c r="Y29" s="192">
        <v>12480388.27</v>
      </c>
      <c r="Z29" s="186"/>
      <c r="AA29" s="186"/>
      <c r="AC29" s="409">
        <v>2.1</v>
      </c>
      <c r="AD29" s="237" t="s">
        <v>212</v>
      </c>
      <c r="AE29" s="238">
        <v>0</v>
      </c>
    </row>
    <row r="30" spans="1:31" ht="11.25" x14ac:dyDescent="0.2">
      <c r="A30" s="193" t="s">
        <v>3854</v>
      </c>
      <c r="B30" s="193"/>
      <c r="C30" s="193"/>
      <c r="D30" s="193"/>
      <c r="E30" s="193"/>
      <c r="F30" s="193"/>
      <c r="G30" s="193"/>
      <c r="H30" s="193"/>
      <c r="J30" s="195">
        <v>4144</v>
      </c>
      <c r="K30" s="196" t="s">
        <v>3671</v>
      </c>
      <c r="L30" s="197">
        <v>0</v>
      </c>
      <c r="M30" s="198"/>
      <c r="W30" s="208">
        <v>1242</v>
      </c>
      <c r="X30" s="186" t="s">
        <v>194</v>
      </c>
      <c r="Y30" s="192">
        <v>3332138.98</v>
      </c>
      <c r="Z30" s="186"/>
      <c r="AA30" s="186"/>
      <c r="AC30" s="409">
        <v>2.2000000000000002</v>
      </c>
      <c r="AD30" s="237" t="s">
        <v>16</v>
      </c>
      <c r="AE30" s="238">
        <v>0</v>
      </c>
    </row>
    <row r="31" spans="1:31" ht="22.5" x14ac:dyDescent="0.2">
      <c r="A31" s="194" t="s">
        <v>170</v>
      </c>
      <c r="B31" s="194" t="s">
        <v>171</v>
      </c>
      <c r="C31" s="194" t="s">
        <v>3552</v>
      </c>
      <c r="D31" s="194" t="s">
        <v>3573</v>
      </c>
      <c r="E31" s="194" t="s">
        <v>3574</v>
      </c>
      <c r="F31" s="194" t="s">
        <v>3575</v>
      </c>
      <c r="G31" s="194" t="s">
        <v>3576</v>
      </c>
      <c r="H31" s="194"/>
      <c r="J31" s="195">
        <v>4145</v>
      </c>
      <c r="K31" s="200" t="s">
        <v>3672</v>
      </c>
      <c r="L31" s="197">
        <v>0</v>
      </c>
      <c r="M31" s="198"/>
      <c r="W31" s="208">
        <v>1243</v>
      </c>
      <c r="X31" s="186" t="s">
        <v>195</v>
      </c>
      <c r="Y31" s="192">
        <v>5096867.2699999996</v>
      </c>
      <c r="Z31" s="186"/>
      <c r="AA31" s="186"/>
      <c r="AC31" s="239">
        <v>2.2999999999999998</v>
      </c>
      <c r="AD31" s="240" t="s">
        <v>193</v>
      </c>
      <c r="AE31" s="238">
        <v>0</v>
      </c>
    </row>
    <row r="32" spans="1:31" ht="11.25" x14ac:dyDescent="0.2">
      <c r="A32" s="387">
        <v>1140</v>
      </c>
      <c r="B32" s="199" t="s">
        <v>67</v>
      </c>
      <c r="C32" s="388">
        <f>SUM(C33:C37)</f>
        <v>0</v>
      </c>
      <c r="J32" s="195">
        <v>4149</v>
      </c>
      <c r="K32" s="196" t="s">
        <v>3673</v>
      </c>
      <c r="L32" s="197">
        <v>0</v>
      </c>
      <c r="M32" s="198"/>
      <c r="W32" s="208">
        <v>1244</v>
      </c>
      <c r="X32" s="186" t="s">
        <v>196</v>
      </c>
      <c r="Y32" s="192">
        <v>2591495.5</v>
      </c>
      <c r="Z32" s="186"/>
      <c r="AA32" s="186"/>
      <c r="AC32" s="239">
        <v>2.4</v>
      </c>
      <c r="AD32" s="240" t="s">
        <v>194</v>
      </c>
      <c r="AE32" s="238">
        <v>0</v>
      </c>
    </row>
    <row r="33" spans="1:31" ht="11.25" x14ac:dyDescent="0.2">
      <c r="A33" s="387">
        <v>1141</v>
      </c>
      <c r="B33" s="199" t="s">
        <v>3577</v>
      </c>
      <c r="C33" s="388">
        <v>0</v>
      </c>
      <c r="J33" s="195">
        <v>4150</v>
      </c>
      <c r="K33" s="196" t="s">
        <v>47</v>
      </c>
      <c r="L33" s="197">
        <f>SUM(L34:L35)</f>
        <v>0</v>
      </c>
      <c r="M33" s="198"/>
      <c r="W33" s="208">
        <v>1245</v>
      </c>
      <c r="X33" s="186" t="s">
        <v>197</v>
      </c>
      <c r="Y33" s="192">
        <v>0</v>
      </c>
      <c r="Z33" s="186"/>
      <c r="AA33" s="186"/>
      <c r="AC33" s="239">
        <v>2.5</v>
      </c>
      <c r="AD33" s="240" t="s">
        <v>195</v>
      </c>
      <c r="AE33" s="238">
        <v>0</v>
      </c>
    </row>
    <row r="34" spans="1:31" ht="11.25" x14ac:dyDescent="0.2">
      <c r="A34" s="387">
        <v>1142</v>
      </c>
      <c r="B34" s="199" t="s">
        <v>3578</v>
      </c>
      <c r="C34" s="388">
        <v>0</v>
      </c>
      <c r="J34" s="195">
        <v>4151</v>
      </c>
      <c r="K34" s="196" t="s">
        <v>47</v>
      </c>
      <c r="L34" s="197">
        <v>0</v>
      </c>
      <c r="M34" s="198"/>
      <c r="W34" s="208">
        <v>1246</v>
      </c>
      <c r="X34" s="186" t="s">
        <v>198</v>
      </c>
      <c r="Y34" s="192">
        <v>8493127.6300000008</v>
      </c>
      <c r="Z34" s="186"/>
      <c r="AA34" s="186"/>
      <c r="AC34" s="239">
        <v>2.6</v>
      </c>
      <c r="AD34" s="240" t="s">
        <v>196</v>
      </c>
      <c r="AE34" s="238">
        <v>0</v>
      </c>
    </row>
    <row r="35" spans="1:31" ht="22.5" x14ac:dyDescent="0.2">
      <c r="A35" s="387">
        <v>1143</v>
      </c>
      <c r="B35" s="199" t="s">
        <v>3579</v>
      </c>
      <c r="C35" s="388">
        <v>0</v>
      </c>
      <c r="J35" s="195">
        <v>4154</v>
      </c>
      <c r="K35" s="200" t="s">
        <v>3674</v>
      </c>
      <c r="L35" s="197">
        <v>0</v>
      </c>
      <c r="M35" s="198"/>
      <c r="W35" s="208">
        <v>1247</v>
      </c>
      <c r="X35" s="186" t="s">
        <v>199</v>
      </c>
      <c r="Y35" s="192">
        <v>62978.17</v>
      </c>
      <c r="Z35" s="186"/>
      <c r="AA35" s="186"/>
      <c r="AC35" s="239">
        <v>2.7</v>
      </c>
      <c r="AD35" s="240" t="s">
        <v>197</v>
      </c>
      <c r="AE35" s="238">
        <v>0</v>
      </c>
    </row>
    <row r="36" spans="1:31" ht="11.25" x14ac:dyDescent="0.2">
      <c r="A36" s="387">
        <v>1144</v>
      </c>
      <c r="B36" s="199" t="s">
        <v>3580</v>
      </c>
      <c r="C36" s="388">
        <v>0</v>
      </c>
      <c r="J36" s="195">
        <v>4160</v>
      </c>
      <c r="K36" s="196" t="s">
        <v>48</v>
      </c>
      <c r="L36" s="197">
        <f>SUM(L37:L44)</f>
        <v>0</v>
      </c>
      <c r="M36" s="198"/>
      <c r="W36" s="208">
        <v>1248</v>
      </c>
      <c r="X36" s="186" t="s">
        <v>213</v>
      </c>
      <c r="Y36" s="192">
        <v>0</v>
      </c>
      <c r="Z36" s="186"/>
      <c r="AA36" s="186"/>
      <c r="AC36" s="239">
        <v>2.8</v>
      </c>
      <c r="AD36" s="240" t="s">
        <v>198</v>
      </c>
      <c r="AE36" s="238">
        <v>0</v>
      </c>
    </row>
    <row r="37" spans="1:31" ht="11.25" x14ac:dyDescent="0.2">
      <c r="A37" s="387">
        <v>1145</v>
      </c>
      <c r="B37" s="199" t="s">
        <v>3581</v>
      </c>
      <c r="C37" s="388">
        <v>0</v>
      </c>
      <c r="J37" s="195">
        <v>4161</v>
      </c>
      <c r="K37" s="196" t="s">
        <v>3675</v>
      </c>
      <c r="L37" s="197">
        <v>0</v>
      </c>
      <c r="M37" s="198"/>
      <c r="W37" s="208">
        <v>1250</v>
      </c>
      <c r="X37" s="186" t="s">
        <v>87</v>
      </c>
      <c r="Y37" s="192">
        <f>SUM(Y38:Y42)</f>
        <v>2851.04</v>
      </c>
      <c r="Z37" s="186"/>
      <c r="AA37" s="186"/>
      <c r="AC37" s="239">
        <v>2.9</v>
      </c>
      <c r="AD37" s="240" t="s">
        <v>213</v>
      </c>
      <c r="AE37" s="238">
        <v>0</v>
      </c>
    </row>
    <row r="38" spans="1:31" ht="11.25" x14ac:dyDescent="0.2">
      <c r="J38" s="195">
        <v>4162</v>
      </c>
      <c r="K38" s="196" t="s">
        <v>182</v>
      </c>
      <c r="L38" s="197">
        <v>0</v>
      </c>
      <c r="M38" s="198"/>
      <c r="W38" s="208">
        <v>1251</v>
      </c>
      <c r="X38" s="186" t="s">
        <v>175</v>
      </c>
      <c r="Y38" s="192">
        <v>0</v>
      </c>
      <c r="Z38" s="186"/>
      <c r="AA38" s="186"/>
      <c r="AC38" s="239" t="s">
        <v>214</v>
      </c>
      <c r="AD38" s="240" t="s">
        <v>215</v>
      </c>
      <c r="AE38" s="238">
        <v>0</v>
      </c>
    </row>
    <row r="39" spans="1:31" ht="11.25" x14ac:dyDescent="0.2">
      <c r="A39" s="193" t="s">
        <v>3582</v>
      </c>
      <c r="B39" s="193"/>
      <c r="C39" s="193"/>
      <c r="D39" s="193"/>
      <c r="E39" s="193"/>
      <c r="F39" s="193"/>
      <c r="G39" s="193"/>
      <c r="H39" s="193"/>
      <c r="J39" s="195">
        <v>4163</v>
      </c>
      <c r="K39" s="196" t="s">
        <v>3676</v>
      </c>
      <c r="L39" s="197">
        <v>0</v>
      </c>
      <c r="M39" s="198"/>
      <c r="W39" s="208">
        <v>1252</v>
      </c>
      <c r="X39" s="186" t="s">
        <v>3603</v>
      </c>
      <c r="Y39" s="192">
        <v>2851.04</v>
      </c>
      <c r="Z39" s="186"/>
      <c r="AA39" s="186"/>
      <c r="AC39" s="239" t="s">
        <v>216</v>
      </c>
      <c r="AD39" s="240" t="s">
        <v>87</v>
      </c>
      <c r="AE39" s="238">
        <v>0</v>
      </c>
    </row>
    <row r="40" spans="1:31" ht="11.25" x14ac:dyDescent="0.2">
      <c r="A40" s="194" t="s">
        <v>170</v>
      </c>
      <c r="B40" s="194" t="s">
        <v>171</v>
      </c>
      <c r="C40" s="194" t="s">
        <v>3552</v>
      </c>
      <c r="D40" s="194" t="s">
        <v>3583</v>
      </c>
      <c r="E40" s="194" t="s">
        <v>3584</v>
      </c>
      <c r="F40" s="194" t="s">
        <v>3585</v>
      </c>
      <c r="G40" s="194"/>
      <c r="H40" s="194"/>
      <c r="J40" s="195">
        <v>4164</v>
      </c>
      <c r="K40" s="196" t="s">
        <v>3677</v>
      </c>
      <c r="L40" s="197">
        <v>0</v>
      </c>
      <c r="M40" s="198"/>
      <c r="W40" s="208">
        <v>1253</v>
      </c>
      <c r="X40" s="186" t="s">
        <v>3604</v>
      </c>
      <c r="Y40" s="192">
        <v>0</v>
      </c>
      <c r="Z40" s="186"/>
      <c r="AA40" s="186"/>
      <c r="AC40" s="239" t="s">
        <v>217</v>
      </c>
      <c r="AD40" s="240" t="s">
        <v>218</v>
      </c>
      <c r="AE40" s="238">
        <v>0</v>
      </c>
    </row>
    <row r="41" spans="1:31" ht="11.25" x14ac:dyDescent="0.2">
      <c r="A41" s="387">
        <v>1150</v>
      </c>
      <c r="B41" s="199" t="s">
        <v>69</v>
      </c>
      <c r="C41" s="388">
        <f>C42</f>
        <v>0</v>
      </c>
      <c r="J41" s="195">
        <v>4165</v>
      </c>
      <c r="K41" s="196" t="s">
        <v>3678</v>
      </c>
      <c r="L41" s="197">
        <v>0</v>
      </c>
      <c r="M41" s="198"/>
      <c r="W41" s="208">
        <v>1254</v>
      </c>
      <c r="X41" s="186" t="s">
        <v>176</v>
      </c>
      <c r="Y41" s="192">
        <v>0</v>
      </c>
      <c r="Z41" s="186"/>
      <c r="AA41" s="186"/>
      <c r="AC41" s="239" t="s">
        <v>219</v>
      </c>
      <c r="AD41" s="240" t="s">
        <v>220</v>
      </c>
      <c r="AE41" s="238">
        <v>0</v>
      </c>
    </row>
    <row r="42" spans="1:31" ht="22.5" x14ac:dyDescent="0.2">
      <c r="A42" s="387">
        <v>1151</v>
      </c>
      <c r="B42" s="199" t="s">
        <v>3586</v>
      </c>
      <c r="C42" s="388">
        <v>0</v>
      </c>
      <c r="J42" s="195">
        <v>4166</v>
      </c>
      <c r="K42" s="200" t="s">
        <v>3679</v>
      </c>
      <c r="L42" s="197">
        <v>0</v>
      </c>
      <c r="M42" s="198"/>
      <c r="W42" s="208">
        <v>1259</v>
      </c>
      <c r="X42" s="186" t="s">
        <v>3605</v>
      </c>
      <c r="Y42" s="192">
        <v>0</v>
      </c>
      <c r="Z42" s="186"/>
      <c r="AA42" s="186"/>
      <c r="AC42" s="239" t="s">
        <v>221</v>
      </c>
      <c r="AD42" s="240" t="s">
        <v>222</v>
      </c>
      <c r="AE42" s="238">
        <v>0</v>
      </c>
    </row>
    <row r="43" spans="1:31" ht="11.25" x14ac:dyDescent="0.2">
      <c r="J43" s="195">
        <v>4168</v>
      </c>
      <c r="K43" s="196" t="s">
        <v>3680</v>
      </c>
      <c r="L43" s="197">
        <v>0</v>
      </c>
      <c r="M43" s="198"/>
      <c r="W43" s="186"/>
      <c r="X43" s="186"/>
      <c r="Y43" s="186"/>
      <c r="Z43" s="186"/>
      <c r="AA43" s="186"/>
      <c r="AC43" s="239" t="s">
        <v>223</v>
      </c>
      <c r="AD43" s="240" t="s">
        <v>224</v>
      </c>
      <c r="AE43" s="238">
        <v>0</v>
      </c>
    </row>
    <row r="44" spans="1:31" ht="11.25" x14ac:dyDescent="0.2">
      <c r="A44" s="193" t="s">
        <v>3587</v>
      </c>
      <c r="B44" s="193"/>
      <c r="C44" s="193"/>
      <c r="D44" s="193"/>
      <c r="E44" s="193"/>
      <c r="F44" s="193"/>
      <c r="G44" s="193"/>
      <c r="H44" s="193"/>
      <c r="J44" s="195">
        <v>4169</v>
      </c>
      <c r="K44" s="196" t="s">
        <v>183</v>
      </c>
      <c r="L44" s="197">
        <v>0</v>
      </c>
      <c r="M44" s="198"/>
      <c r="W44" s="190" t="s">
        <v>3799</v>
      </c>
      <c r="X44" s="190"/>
      <c r="Y44" s="190"/>
      <c r="Z44" s="190"/>
      <c r="AA44" s="190"/>
      <c r="AC44" s="239" t="s">
        <v>225</v>
      </c>
      <c r="AD44" s="240" t="s">
        <v>226</v>
      </c>
      <c r="AE44" s="238">
        <v>0</v>
      </c>
    </row>
    <row r="45" spans="1:31" ht="11.25" x14ac:dyDescent="0.2">
      <c r="A45" s="194" t="s">
        <v>170</v>
      </c>
      <c r="B45" s="194" t="s">
        <v>171</v>
      </c>
      <c r="C45" s="194" t="s">
        <v>3552</v>
      </c>
      <c r="D45" s="194" t="s">
        <v>3553</v>
      </c>
      <c r="E45" s="194" t="s">
        <v>3566</v>
      </c>
      <c r="F45" s="194"/>
      <c r="G45" s="194"/>
      <c r="H45" s="194"/>
      <c r="J45" s="195">
        <v>4170</v>
      </c>
      <c r="K45" s="196" t="s">
        <v>3681</v>
      </c>
      <c r="L45" s="197">
        <f>SUM(L46:L53)</f>
        <v>3029047</v>
      </c>
      <c r="M45" s="198"/>
      <c r="W45" s="191" t="s">
        <v>170</v>
      </c>
      <c r="X45" s="191" t="s">
        <v>171</v>
      </c>
      <c r="Y45" s="191" t="s">
        <v>3860</v>
      </c>
      <c r="Z45" s="191" t="s">
        <v>3550</v>
      </c>
      <c r="AA45" s="191"/>
      <c r="AC45" s="239" t="s">
        <v>227</v>
      </c>
      <c r="AD45" s="240" t="s">
        <v>228</v>
      </c>
      <c r="AE45" s="238">
        <v>0</v>
      </c>
    </row>
    <row r="46" spans="1:31" ht="11.25" x14ac:dyDescent="0.2">
      <c r="A46" s="387">
        <v>1213</v>
      </c>
      <c r="B46" s="199" t="s">
        <v>3588</v>
      </c>
      <c r="C46" s="388">
        <v>0</v>
      </c>
      <c r="J46" s="195">
        <v>4171</v>
      </c>
      <c r="K46" s="201" t="s">
        <v>3682</v>
      </c>
      <c r="L46" s="197">
        <v>0</v>
      </c>
      <c r="M46" s="198"/>
      <c r="W46" s="208">
        <v>5500</v>
      </c>
      <c r="X46" s="186" t="s">
        <v>3755</v>
      </c>
      <c r="Y46" s="192">
        <f>Y47+Y56+Y59+Y65+Y67+Y69</f>
        <v>1.99</v>
      </c>
      <c r="Z46" s="192">
        <f>Z47+Z56+Z59+Z65+Z67+Z69</f>
        <v>3.35</v>
      </c>
      <c r="AA46" s="186"/>
      <c r="AC46" s="239" t="s">
        <v>229</v>
      </c>
      <c r="AD46" s="240" t="s">
        <v>230</v>
      </c>
      <c r="AE46" s="238">
        <v>0</v>
      </c>
    </row>
    <row r="47" spans="1:31" ht="11.25" x14ac:dyDescent="0.2">
      <c r="J47" s="195">
        <v>4172</v>
      </c>
      <c r="K47" s="196" t="s">
        <v>3683</v>
      </c>
      <c r="L47" s="197">
        <v>0</v>
      </c>
      <c r="M47" s="198"/>
      <c r="W47" s="208">
        <v>5510</v>
      </c>
      <c r="X47" s="186" t="s">
        <v>31</v>
      </c>
      <c r="Y47" s="192">
        <f>SUM(Y48:Y55)</f>
        <v>0</v>
      </c>
      <c r="Z47" s="192">
        <f>SUM(Z48:Z55)</f>
        <v>0</v>
      </c>
      <c r="AA47" s="186"/>
      <c r="AC47" s="239" t="s">
        <v>231</v>
      </c>
      <c r="AD47" s="240" t="s">
        <v>232</v>
      </c>
      <c r="AE47" s="238">
        <v>0</v>
      </c>
    </row>
    <row r="48" spans="1:31" ht="22.5" x14ac:dyDescent="0.2">
      <c r="A48" s="193" t="s">
        <v>3589</v>
      </c>
      <c r="B48" s="193"/>
      <c r="C48" s="193"/>
      <c r="D48" s="193"/>
      <c r="E48" s="193"/>
      <c r="F48" s="193"/>
      <c r="G48" s="193"/>
      <c r="H48" s="193"/>
      <c r="J48" s="195">
        <v>4173</v>
      </c>
      <c r="K48" s="200" t="s">
        <v>3684</v>
      </c>
      <c r="L48" s="197">
        <v>3029047</v>
      </c>
      <c r="M48" s="198"/>
      <c r="W48" s="208">
        <v>5511</v>
      </c>
      <c r="X48" s="186" t="s">
        <v>3756</v>
      </c>
      <c r="Y48" s="192">
        <v>0</v>
      </c>
      <c r="Z48" s="192">
        <v>0</v>
      </c>
      <c r="AA48" s="186"/>
      <c r="AC48" s="239" t="s">
        <v>233</v>
      </c>
      <c r="AD48" s="240" t="s">
        <v>234</v>
      </c>
      <c r="AE48" s="238">
        <v>0</v>
      </c>
    </row>
    <row r="49" spans="1:31" ht="22.5" x14ac:dyDescent="0.2">
      <c r="A49" s="194" t="s">
        <v>170</v>
      </c>
      <c r="B49" s="194" t="s">
        <v>171</v>
      </c>
      <c r="C49" s="194" t="s">
        <v>3552</v>
      </c>
      <c r="D49" s="194"/>
      <c r="E49" s="194"/>
      <c r="F49" s="194"/>
      <c r="G49" s="194"/>
      <c r="H49" s="194"/>
      <c r="J49" s="195">
        <v>4174</v>
      </c>
      <c r="K49" s="200" t="s">
        <v>3685</v>
      </c>
      <c r="L49" s="197">
        <v>0</v>
      </c>
      <c r="M49" s="198"/>
      <c r="W49" s="208">
        <v>5512</v>
      </c>
      <c r="X49" s="186" t="s">
        <v>3757</v>
      </c>
      <c r="Y49" s="192">
        <v>0</v>
      </c>
      <c r="Z49" s="192">
        <v>0</v>
      </c>
      <c r="AA49" s="186"/>
      <c r="AC49" s="239" t="s">
        <v>235</v>
      </c>
      <c r="AD49" s="237" t="s">
        <v>236</v>
      </c>
      <c r="AE49" s="238">
        <v>0</v>
      </c>
    </row>
    <row r="50" spans="1:31" ht="22.5" x14ac:dyDescent="0.2">
      <c r="A50" s="387">
        <v>1214</v>
      </c>
      <c r="B50" s="199" t="s">
        <v>3590</v>
      </c>
      <c r="C50" s="388">
        <v>0</v>
      </c>
      <c r="J50" s="195">
        <v>4175</v>
      </c>
      <c r="K50" s="200" t="s">
        <v>3686</v>
      </c>
      <c r="L50" s="197">
        <v>0</v>
      </c>
      <c r="M50" s="198"/>
      <c r="W50" s="208">
        <v>5513</v>
      </c>
      <c r="X50" s="186" t="s">
        <v>3758</v>
      </c>
      <c r="Y50" s="192">
        <v>0</v>
      </c>
      <c r="Z50" s="192">
        <v>0</v>
      </c>
      <c r="AA50" s="186"/>
      <c r="AC50" s="241"/>
      <c r="AD50" s="242"/>
      <c r="AE50" s="243"/>
    </row>
    <row r="51" spans="1:31" ht="22.5" x14ac:dyDescent="0.2">
      <c r="J51" s="195">
        <v>4176</v>
      </c>
      <c r="K51" s="200" t="s">
        <v>3687</v>
      </c>
      <c r="L51" s="197">
        <v>0</v>
      </c>
      <c r="M51" s="198"/>
      <c r="W51" s="208">
        <v>5514</v>
      </c>
      <c r="X51" s="186" t="s">
        <v>3759</v>
      </c>
      <c r="Y51" s="192">
        <v>0</v>
      </c>
      <c r="Z51" s="192">
        <v>0</v>
      </c>
      <c r="AA51" s="186"/>
      <c r="AC51" s="244" t="s">
        <v>237</v>
      </c>
      <c r="AD51" s="245"/>
      <c r="AE51" s="246">
        <f>SUM(AE52:AE58)</f>
        <v>3.35</v>
      </c>
    </row>
    <row r="52" spans="1:31" ht="22.5" x14ac:dyDescent="0.2">
      <c r="A52" s="193" t="s">
        <v>3591</v>
      </c>
      <c r="B52" s="193"/>
      <c r="C52" s="193"/>
      <c r="D52" s="193"/>
      <c r="E52" s="193"/>
      <c r="F52" s="193"/>
      <c r="G52" s="193"/>
      <c r="H52" s="193"/>
      <c r="I52" s="193"/>
      <c r="J52" s="195">
        <v>4177</v>
      </c>
      <c r="K52" s="200" t="s">
        <v>3688</v>
      </c>
      <c r="L52" s="197">
        <v>0</v>
      </c>
      <c r="M52" s="198"/>
      <c r="W52" s="208">
        <v>5515</v>
      </c>
      <c r="X52" s="186" t="s">
        <v>3760</v>
      </c>
      <c r="Y52" s="192">
        <v>0</v>
      </c>
      <c r="Z52" s="192">
        <v>0</v>
      </c>
      <c r="AA52" s="186"/>
      <c r="AC52" s="239" t="s">
        <v>3807</v>
      </c>
      <c r="AD52" s="240" t="s">
        <v>31</v>
      </c>
      <c r="AE52" s="238">
        <v>0</v>
      </c>
    </row>
    <row r="53" spans="1:31" ht="22.5" x14ac:dyDescent="0.2">
      <c r="A53" s="194" t="s">
        <v>170</v>
      </c>
      <c r="B53" s="194" t="s">
        <v>171</v>
      </c>
      <c r="C53" s="194" t="s">
        <v>3552</v>
      </c>
      <c r="D53" s="194" t="s">
        <v>3592</v>
      </c>
      <c r="E53" s="194" t="s">
        <v>3593</v>
      </c>
      <c r="F53" s="194" t="s">
        <v>3583</v>
      </c>
      <c r="G53" s="194" t="s">
        <v>3594</v>
      </c>
      <c r="H53" s="194" t="s">
        <v>3595</v>
      </c>
      <c r="I53" s="194" t="s">
        <v>4442</v>
      </c>
      <c r="J53" s="195">
        <v>4178</v>
      </c>
      <c r="K53" s="200" t="s">
        <v>3689</v>
      </c>
      <c r="L53" s="197">
        <v>0</v>
      </c>
      <c r="M53" s="198"/>
      <c r="W53" s="208">
        <v>5516</v>
      </c>
      <c r="X53" s="186" t="s">
        <v>3761</v>
      </c>
      <c r="Y53" s="192">
        <v>0</v>
      </c>
      <c r="Z53" s="192">
        <v>0</v>
      </c>
      <c r="AA53" s="186"/>
      <c r="AC53" s="239" t="s">
        <v>3808</v>
      </c>
      <c r="AD53" s="240" t="s">
        <v>7</v>
      </c>
      <c r="AE53" s="238">
        <v>0</v>
      </c>
    </row>
    <row r="54" spans="1:31" ht="11.25" x14ac:dyDescent="0.2">
      <c r="A54" s="387">
        <v>1230</v>
      </c>
      <c r="B54" s="199" t="s">
        <v>83</v>
      </c>
      <c r="C54" s="388">
        <f>SUM(C55:C61)</f>
        <v>81008785.689999998</v>
      </c>
      <c r="D54" s="388">
        <f>SUM(D55:D61)</f>
        <v>0</v>
      </c>
      <c r="E54" s="388">
        <f>SUM(E55:E61)</f>
        <v>0</v>
      </c>
      <c r="J54" s="195"/>
      <c r="K54" s="200"/>
      <c r="L54" s="197"/>
      <c r="M54" s="198"/>
      <c r="W54" s="208">
        <v>5517</v>
      </c>
      <c r="X54" s="186" t="s">
        <v>3762</v>
      </c>
      <c r="Y54" s="192">
        <v>0</v>
      </c>
      <c r="Z54" s="192">
        <v>0</v>
      </c>
      <c r="AA54" s="186"/>
      <c r="AC54" s="239" t="s">
        <v>3809</v>
      </c>
      <c r="AD54" s="240" t="s">
        <v>32</v>
      </c>
      <c r="AE54" s="238">
        <v>0</v>
      </c>
    </row>
    <row r="55" spans="1:31" ht="11.25" x14ac:dyDescent="0.2">
      <c r="A55" s="387">
        <v>1231</v>
      </c>
      <c r="B55" s="199" t="s">
        <v>190</v>
      </c>
      <c r="C55" s="388">
        <v>0</v>
      </c>
      <c r="D55" s="388">
        <v>0</v>
      </c>
      <c r="E55" s="388">
        <v>0</v>
      </c>
      <c r="J55" s="193" t="s">
        <v>3690</v>
      </c>
      <c r="K55" s="193"/>
      <c r="L55" s="193"/>
      <c r="M55" s="193"/>
      <c r="N55" s="193"/>
      <c r="W55" s="208">
        <v>5518</v>
      </c>
      <c r="X55" s="186" t="s">
        <v>3763</v>
      </c>
      <c r="Y55" s="192">
        <v>0</v>
      </c>
      <c r="Z55" s="192">
        <v>0</v>
      </c>
      <c r="AA55" s="186"/>
      <c r="AC55" s="239" t="s">
        <v>3810</v>
      </c>
      <c r="AD55" s="240" t="s">
        <v>238</v>
      </c>
      <c r="AE55" s="238">
        <v>0</v>
      </c>
    </row>
    <row r="56" spans="1:31" ht="11.25" x14ac:dyDescent="0.2">
      <c r="A56" s="387">
        <v>1232</v>
      </c>
      <c r="B56" s="199" t="s">
        <v>3596</v>
      </c>
      <c r="C56" s="388">
        <v>0</v>
      </c>
      <c r="D56" s="388">
        <v>0</v>
      </c>
      <c r="E56" s="388">
        <v>0</v>
      </c>
      <c r="J56" s="194" t="s">
        <v>170</v>
      </c>
      <c r="K56" s="194" t="s">
        <v>171</v>
      </c>
      <c r="L56" s="194" t="s">
        <v>3552</v>
      </c>
      <c r="M56" s="194" t="s">
        <v>3656</v>
      </c>
      <c r="N56" s="194"/>
      <c r="W56" s="208">
        <v>5520</v>
      </c>
      <c r="X56" s="186" t="s">
        <v>7</v>
      </c>
      <c r="Y56" s="192">
        <f>SUM(Y57:Y58)</f>
        <v>0</v>
      </c>
      <c r="Z56" s="192">
        <f>SUM(Z57:Z58)</f>
        <v>0</v>
      </c>
      <c r="AA56" s="186"/>
      <c r="AC56" s="239" t="s">
        <v>3811</v>
      </c>
      <c r="AD56" s="240" t="s">
        <v>239</v>
      </c>
      <c r="AE56" s="238">
        <v>0</v>
      </c>
    </row>
    <row r="57" spans="1:31" ht="33.75" x14ac:dyDescent="0.2">
      <c r="A57" s="387">
        <v>1233</v>
      </c>
      <c r="B57" s="199" t="s">
        <v>3597</v>
      </c>
      <c r="C57" s="388">
        <v>0</v>
      </c>
      <c r="D57" s="388">
        <v>0</v>
      </c>
      <c r="E57" s="388">
        <v>0</v>
      </c>
      <c r="J57" s="195">
        <v>4200</v>
      </c>
      <c r="K57" s="200" t="s">
        <v>3691</v>
      </c>
      <c r="L57" s="197">
        <f>+L58+L64</f>
        <v>33990402.310000002</v>
      </c>
      <c r="M57" s="198"/>
      <c r="W57" s="208">
        <v>5521</v>
      </c>
      <c r="X57" s="186" t="s">
        <v>3764</v>
      </c>
      <c r="Y57" s="192">
        <v>0</v>
      </c>
      <c r="Z57" s="192">
        <v>0</v>
      </c>
      <c r="AA57" s="186"/>
      <c r="AC57" s="239" t="s">
        <v>3812</v>
      </c>
      <c r="AD57" s="240" t="s">
        <v>34</v>
      </c>
      <c r="AE57" s="238">
        <v>3.35</v>
      </c>
    </row>
    <row r="58" spans="1:31" ht="22.5" x14ac:dyDescent="0.2">
      <c r="A58" s="387">
        <v>1234</v>
      </c>
      <c r="B58" s="199" t="s">
        <v>3598</v>
      </c>
      <c r="C58" s="388">
        <v>0</v>
      </c>
      <c r="D58" s="388">
        <v>0</v>
      </c>
      <c r="E58" s="388">
        <v>0</v>
      </c>
      <c r="J58" s="195">
        <v>4210</v>
      </c>
      <c r="K58" s="200" t="s">
        <v>51</v>
      </c>
      <c r="L58" s="197">
        <f>SUM(L59:L63)</f>
        <v>17172064.329999998</v>
      </c>
      <c r="M58" s="198"/>
      <c r="W58" s="208">
        <v>5522</v>
      </c>
      <c r="X58" s="186" t="s">
        <v>3765</v>
      </c>
      <c r="Y58" s="192">
        <v>0</v>
      </c>
      <c r="Z58" s="192">
        <v>0</v>
      </c>
      <c r="AA58" s="186"/>
      <c r="AC58" s="239" t="s">
        <v>3813</v>
      </c>
      <c r="AD58" s="237" t="s">
        <v>240</v>
      </c>
      <c r="AE58" s="247">
        <v>0</v>
      </c>
    </row>
    <row r="59" spans="1:31" ht="11.25" x14ac:dyDescent="0.2">
      <c r="A59" s="387">
        <v>1235</v>
      </c>
      <c r="B59" s="199" t="s">
        <v>191</v>
      </c>
      <c r="C59" s="388">
        <v>0</v>
      </c>
      <c r="D59" s="388">
        <v>0</v>
      </c>
      <c r="E59" s="388">
        <v>0</v>
      </c>
      <c r="J59" s="195">
        <v>4211</v>
      </c>
      <c r="K59" s="196" t="s">
        <v>3</v>
      </c>
      <c r="L59" s="197">
        <v>0</v>
      </c>
      <c r="M59" s="198"/>
      <c r="W59" s="208">
        <v>5530</v>
      </c>
      <c r="X59" s="186" t="s">
        <v>32</v>
      </c>
      <c r="Y59" s="192">
        <f>SUM(Y60:Y64)</f>
        <v>0</v>
      </c>
      <c r="Z59" s="192">
        <f>SUM(Z60:Z64)</f>
        <v>0</v>
      </c>
      <c r="AA59" s="186"/>
      <c r="AC59" s="234"/>
      <c r="AD59" s="248"/>
      <c r="AE59" s="249"/>
    </row>
    <row r="60" spans="1:31" ht="11.25" x14ac:dyDescent="0.2">
      <c r="A60" s="387">
        <v>1236</v>
      </c>
      <c r="B60" s="199" t="s">
        <v>192</v>
      </c>
      <c r="C60" s="388">
        <v>81008785.689999998</v>
      </c>
      <c r="D60" s="388">
        <v>0</v>
      </c>
      <c r="E60" s="388">
        <v>0</v>
      </c>
      <c r="J60" s="195">
        <v>4212</v>
      </c>
      <c r="K60" s="196" t="s">
        <v>4</v>
      </c>
      <c r="L60" s="197">
        <v>2540508.33</v>
      </c>
      <c r="M60" s="198"/>
      <c r="W60" s="208">
        <v>5531</v>
      </c>
      <c r="X60" s="186" t="s">
        <v>3766</v>
      </c>
      <c r="Y60" s="192">
        <v>0</v>
      </c>
      <c r="Z60" s="192">
        <v>0</v>
      </c>
      <c r="AA60" s="186"/>
      <c r="AC60" s="386" t="s">
        <v>3861</v>
      </c>
      <c r="AD60" s="209"/>
      <c r="AE60" s="210">
        <f>AE26-AE28+AE51</f>
        <v>31528474.100000001</v>
      </c>
    </row>
    <row r="61" spans="1:31" ht="11.25" x14ac:dyDescent="0.2">
      <c r="A61" s="387">
        <v>1239</v>
      </c>
      <c r="B61" s="199" t="s">
        <v>3599</v>
      </c>
      <c r="C61" s="388">
        <v>0</v>
      </c>
      <c r="D61" s="388">
        <v>0</v>
      </c>
      <c r="E61" s="388">
        <v>0</v>
      </c>
      <c r="J61" s="195">
        <v>4213</v>
      </c>
      <c r="K61" s="196" t="s">
        <v>5</v>
      </c>
      <c r="L61" s="197">
        <v>14631556</v>
      </c>
      <c r="M61" s="198"/>
      <c r="W61" s="208">
        <v>5532</v>
      </c>
      <c r="X61" s="186" t="s">
        <v>3767</v>
      </c>
      <c r="Y61" s="192">
        <v>0</v>
      </c>
      <c r="Z61" s="192">
        <v>0</v>
      </c>
      <c r="AA61" s="186"/>
    </row>
    <row r="62" spans="1:31" ht="11.25" x14ac:dyDescent="0.2">
      <c r="A62" s="387">
        <v>1240</v>
      </c>
      <c r="B62" s="199" t="s">
        <v>85</v>
      </c>
      <c r="C62" s="388">
        <f>SUM(C63:C70)</f>
        <v>32056995.82</v>
      </c>
      <c r="D62" s="388">
        <f t="shared" ref="D62:E62" si="0">SUM(D63:D70)</f>
        <v>0</v>
      </c>
      <c r="E62" s="388">
        <f t="shared" si="0"/>
        <v>19070631.27</v>
      </c>
      <c r="J62" s="195">
        <v>4214</v>
      </c>
      <c r="K62" s="196" t="s">
        <v>184</v>
      </c>
      <c r="L62" s="197">
        <v>0</v>
      </c>
      <c r="M62" s="198"/>
      <c r="W62" s="208">
        <v>5533</v>
      </c>
      <c r="X62" s="186" t="s">
        <v>3768</v>
      </c>
      <c r="Y62" s="192">
        <v>0</v>
      </c>
      <c r="Z62" s="192">
        <v>0</v>
      </c>
      <c r="AA62" s="186"/>
    </row>
    <row r="63" spans="1:31" ht="11.25" x14ac:dyDescent="0.2">
      <c r="A63" s="387">
        <v>1241</v>
      </c>
      <c r="B63" s="199" t="s">
        <v>193</v>
      </c>
      <c r="C63" s="388">
        <v>12480388.27</v>
      </c>
      <c r="D63" s="388">
        <v>0</v>
      </c>
      <c r="E63" s="388">
        <v>8365865.1600000001</v>
      </c>
      <c r="J63" s="195">
        <v>4215</v>
      </c>
      <c r="K63" s="196" t="s">
        <v>3692</v>
      </c>
      <c r="L63" s="197">
        <v>0</v>
      </c>
      <c r="M63" s="198"/>
      <c r="W63" s="208">
        <v>5534</v>
      </c>
      <c r="X63" s="186" t="s">
        <v>3769</v>
      </c>
      <c r="Y63" s="192">
        <v>0</v>
      </c>
      <c r="Z63" s="192">
        <v>0</v>
      </c>
      <c r="AA63" s="186"/>
    </row>
    <row r="64" spans="1:31" ht="11.25" x14ac:dyDescent="0.2">
      <c r="A64" s="387">
        <v>1242</v>
      </c>
      <c r="B64" s="199" t="s">
        <v>194</v>
      </c>
      <c r="C64" s="388">
        <v>3332138.98</v>
      </c>
      <c r="D64" s="388">
        <v>0</v>
      </c>
      <c r="E64" s="388">
        <v>1358728.34</v>
      </c>
      <c r="J64" s="195">
        <v>4220</v>
      </c>
      <c r="K64" s="196" t="s">
        <v>185</v>
      </c>
      <c r="L64" s="197">
        <f>SUM(L65:L68)</f>
        <v>16818337.98</v>
      </c>
      <c r="M64" s="198"/>
      <c r="W64" s="208">
        <v>5535</v>
      </c>
      <c r="X64" s="186" t="s">
        <v>3770</v>
      </c>
      <c r="Y64" s="192">
        <v>0</v>
      </c>
      <c r="Z64" s="192">
        <v>0</v>
      </c>
      <c r="AA64" s="186"/>
    </row>
    <row r="65" spans="1:27" ht="11.25" x14ac:dyDescent="0.2">
      <c r="A65" s="387">
        <v>1243</v>
      </c>
      <c r="B65" s="199" t="s">
        <v>195</v>
      </c>
      <c r="C65" s="388">
        <v>5096867.2699999996</v>
      </c>
      <c r="D65" s="388">
        <v>0</v>
      </c>
      <c r="E65" s="388">
        <v>3686498.33</v>
      </c>
      <c r="J65" s="195">
        <v>4221</v>
      </c>
      <c r="K65" s="196" t="s">
        <v>186</v>
      </c>
      <c r="L65" s="197">
        <v>16818337.98</v>
      </c>
      <c r="M65" s="198"/>
      <c r="W65" s="208">
        <v>5540</v>
      </c>
      <c r="X65" s="186" t="s">
        <v>54</v>
      </c>
      <c r="Y65" s="192">
        <f>SUM(Y66)</f>
        <v>0</v>
      </c>
      <c r="Z65" s="192">
        <f>SUM(Z66)</f>
        <v>0</v>
      </c>
      <c r="AA65" s="186"/>
    </row>
    <row r="66" spans="1:27" ht="11.25" x14ac:dyDescent="0.2">
      <c r="A66" s="387">
        <v>1244</v>
      </c>
      <c r="B66" s="199" t="s">
        <v>196</v>
      </c>
      <c r="C66" s="388">
        <v>2591495.5</v>
      </c>
      <c r="D66" s="388">
        <v>0</v>
      </c>
      <c r="E66" s="388">
        <v>1288944.01</v>
      </c>
      <c r="J66" s="195">
        <v>4223</v>
      </c>
      <c r="K66" s="196" t="s">
        <v>20</v>
      </c>
      <c r="L66" s="197">
        <v>0</v>
      </c>
      <c r="M66" s="198"/>
      <c r="W66" s="208">
        <v>5541</v>
      </c>
      <c r="X66" s="186" t="s">
        <v>54</v>
      </c>
      <c r="Y66" s="192">
        <v>0</v>
      </c>
      <c r="Z66" s="192">
        <v>0</v>
      </c>
      <c r="AA66" s="186"/>
    </row>
    <row r="67" spans="1:27" ht="11.25" x14ac:dyDescent="0.2">
      <c r="A67" s="387">
        <v>1245</v>
      </c>
      <c r="B67" s="199" t="s">
        <v>197</v>
      </c>
      <c r="C67" s="388">
        <v>0</v>
      </c>
      <c r="D67" s="388">
        <v>0</v>
      </c>
      <c r="E67" s="388">
        <v>0</v>
      </c>
      <c r="J67" s="195">
        <v>4225</v>
      </c>
      <c r="K67" s="196" t="s">
        <v>22</v>
      </c>
      <c r="L67" s="197">
        <v>0</v>
      </c>
      <c r="M67" s="198"/>
      <c r="W67" s="208">
        <v>5550</v>
      </c>
      <c r="X67" s="186" t="s">
        <v>33</v>
      </c>
      <c r="Y67" s="192">
        <f>SUM(Y68)</f>
        <v>0</v>
      </c>
      <c r="Z67" s="192">
        <f>SUM(Z68)</f>
        <v>0</v>
      </c>
      <c r="AA67" s="186"/>
    </row>
    <row r="68" spans="1:27" ht="11.25" x14ac:dyDescent="0.2">
      <c r="A68" s="387">
        <v>1246</v>
      </c>
      <c r="B68" s="199" t="s">
        <v>198</v>
      </c>
      <c r="C68" s="388">
        <v>8493127.6300000008</v>
      </c>
      <c r="D68" s="388">
        <v>0</v>
      </c>
      <c r="E68" s="388">
        <v>4370595.43</v>
      </c>
      <c r="J68" s="195">
        <v>4227</v>
      </c>
      <c r="K68" s="196" t="s">
        <v>3693</v>
      </c>
      <c r="L68" s="197">
        <v>0</v>
      </c>
      <c r="M68" s="198"/>
      <c r="W68" s="208">
        <v>5551</v>
      </c>
      <c r="X68" s="186" t="s">
        <v>33</v>
      </c>
      <c r="Y68" s="192">
        <v>0</v>
      </c>
      <c r="Z68" s="192">
        <v>0</v>
      </c>
      <c r="AA68" s="186"/>
    </row>
    <row r="69" spans="1:27" ht="11.25" x14ac:dyDescent="0.2">
      <c r="A69" s="387">
        <v>1247</v>
      </c>
      <c r="B69" s="199" t="s">
        <v>199</v>
      </c>
      <c r="C69" s="388">
        <v>62978.17</v>
      </c>
      <c r="D69" s="388">
        <v>0</v>
      </c>
      <c r="E69" s="388">
        <v>0</v>
      </c>
      <c r="W69" s="208">
        <v>5590</v>
      </c>
      <c r="X69" s="186" t="s">
        <v>34</v>
      </c>
      <c r="Y69" s="192">
        <f>SUM(Y70:Y77)</f>
        <v>1.99</v>
      </c>
      <c r="Z69" s="192">
        <f>SUM(Z70:Z77)</f>
        <v>3.35</v>
      </c>
      <c r="AA69" s="186"/>
    </row>
    <row r="70" spans="1:27" ht="11.25" x14ac:dyDescent="0.2">
      <c r="A70" s="387">
        <v>1248</v>
      </c>
      <c r="B70" s="199" t="s">
        <v>213</v>
      </c>
      <c r="C70" s="388">
        <v>0</v>
      </c>
      <c r="D70" s="388">
        <v>0</v>
      </c>
      <c r="E70" s="388">
        <v>0</v>
      </c>
      <c r="J70" s="193" t="s">
        <v>3694</v>
      </c>
      <c r="K70" s="193"/>
      <c r="L70" s="193"/>
      <c r="M70" s="193"/>
      <c r="N70" s="193"/>
      <c r="W70" s="208">
        <v>5591</v>
      </c>
      <c r="X70" s="186" t="s">
        <v>3771</v>
      </c>
      <c r="Y70" s="192">
        <v>0</v>
      </c>
      <c r="Z70" s="192">
        <v>0</v>
      </c>
      <c r="AA70" s="186"/>
    </row>
    <row r="71" spans="1:27" ht="11.25" x14ac:dyDescent="0.2">
      <c r="J71" s="194" t="s">
        <v>170</v>
      </c>
      <c r="K71" s="194" t="s">
        <v>171</v>
      </c>
      <c r="L71" s="194" t="s">
        <v>3552</v>
      </c>
      <c r="M71" s="194" t="s">
        <v>3635</v>
      </c>
      <c r="N71" s="194" t="s">
        <v>3566</v>
      </c>
      <c r="W71" s="208">
        <v>5592</v>
      </c>
      <c r="X71" s="186" t="s">
        <v>3772</v>
      </c>
      <c r="Y71" s="192">
        <v>0</v>
      </c>
      <c r="Z71" s="192">
        <v>0</v>
      </c>
      <c r="AA71" s="186"/>
    </row>
    <row r="72" spans="1:27" ht="11.25" x14ac:dyDescent="0.2">
      <c r="A72" s="193" t="s">
        <v>3600</v>
      </c>
      <c r="B72" s="193"/>
      <c r="C72" s="193"/>
      <c r="D72" s="193"/>
      <c r="E72" s="193"/>
      <c r="F72" s="193"/>
      <c r="G72" s="193"/>
      <c r="H72" s="193"/>
      <c r="I72" s="193"/>
      <c r="J72" s="202">
        <v>4300</v>
      </c>
      <c r="K72" s="196" t="s">
        <v>3695</v>
      </c>
      <c r="L72" s="197">
        <f>L73+L76+L82+L84+L86</f>
        <v>1867.48</v>
      </c>
      <c r="M72" s="203"/>
      <c r="N72" s="203"/>
      <c r="W72" s="208">
        <v>5593</v>
      </c>
      <c r="X72" s="186" t="s">
        <v>3773</v>
      </c>
      <c r="Y72" s="192">
        <v>0</v>
      </c>
      <c r="Z72" s="192">
        <v>0</v>
      </c>
      <c r="AA72" s="186"/>
    </row>
    <row r="73" spans="1:27" ht="11.25" x14ac:dyDescent="0.2">
      <c r="A73" s="194" t="s">
        <v>170</v>
      </c>
      <c r="B73" s="194" t="s">
        <v>171</v>
      </c>
      <c r="C73" s="194" t="s">
        <v>3552</v>
      </c>
      <c r="D73" s="194" t="s">
        <v>3601</v>
      </c>
      <c r="E73" s="194" t="s">
        <v>3602</v>
      </c>
      <c r="F73" s="194" t="s">
        <v>3583</v>
      </c>
      <c r="G73" s="194" t="s">
        <v>3594</v>
      </c>
      <c r="H73" s="194" t="s">
        <v>3595</v>
      </c>
      <c r="I73" s="194" t="s">
        <v>4442</v>
      </c>
      <c r="J73" s="202">
        <v>4310</v>
      </c>
      <c r="K73" s="196" t="s">
        <v>36</v>
      </c>
      <c r="L73" s="197">
        <f>SUM(L74:L75)</f>
        <v>0</v>
      </c>
      <c r="M73" s="203"/>
      <c r="N73" s="203"/>
      <c r="W73" s="208">
        <v>5594</v>
      </c>
      <c r="X73" s="186" t="s">
        <v>3800</v>
      </c>
      <c r="Y73" s="192">
        <v>0</v>
      </c>
      <c r="Z73" s="192">
        <v>0</v>
      </c>
      <c r="AA73" s="186"/>
    </row>
    <row r="74" spans="1:27" ht="11.25" x14ac:dyDescent="0.2">
      <c r="A74" s="387">
        <v>1250</v>
      </c>
      <c r="B74" s="199" t="s">
        <v>87</v>
      </c>
      <c r="C74" s="388">
        <f>SUM(C75:C79)</f>
        <v>2851.04</v>
      </c>
      <c r="D74" s="388">
        <f>SUM(D75:D79)</f>
        <v>0</v>
      </c>
      <c r="E74" s="388">
        <f>SUM(E75:E79)</f>
        <v>0</v>
      </c>
      <c r="J74" s="202">
        <v>4311</v>
      </c>
      <c r="K74" s="196" t="s">
        <v>3696</v>
      </c>
      <c r="L74" s="197">
        <v>0</v>
      </c>
      <c r="M74" s="203"/>
      <c r="N74" s="203"/>
      <c r="W74" s="208">
        <v>5595</v>
      </c>
      <c r="X74" s="186" t="s">
        <v>3775</v>
      </c>
      <c r="Y74" s="192">
        <v>0</v>
      </c>
      <c r="Z74" s="192">
        <v>0</v>
      </c>
      <c r="AA74" s="186"/>
    </row>
    <row r="75" spans="1:27" ht="11.25" x14ac:dyDescent="0.2">
      <c r="A75" s="387">
        <v>1251</v>
      </c>
      <c r="B75" s="199" t="s">
        <v>175</v>
      </c>
      <c r="C75" s="388">
        <v>0</v>
      </c>
      <c r="D75" s="388">
        <v>0</v>
      </c>
      <c r="E75" s="388">
        <v>0</v>
      </c>
      <c r="J75" s="202">
        <v>4319</v>
      </c>
      <c r="K75" s="196" t="s">
        <v>3697</v>
      </c>
      <c r="L75" s="197">
        <v>0</v>
      </c>
      <c r="M75" s="203"/>
      <c r="N75" s="203"/>
      <c r="W75" s="208">
        <v>5596</v>
      </c>
      <c r="X75" s="186" t="s">
        <v>110</v>
      </c>
      <c r="Y75" s="192">
        <v>0</v>
      </c>
      <c r="Z75" s="192">
        <v>0</v>
      </c>
      <c r="AA75" s="186"/>
    </row>
    <row r="76" spans="1:27" ht="11.25" x14ac:dyDescent="0.2">
      <c r="A76" s="387">
        <v>1252</v>
      </c>
      <c r="B76" s="199" t="s">
        <v>3603</v>
      </c>
      <c r="C76" s="388">
        <v>2851.04</v>
      </c>
      <c r="D76" s="388">
        <v>0</v>
      </c>
      <c r="E76" s="388">
        <v>0</v>
      </c>
      <c r="J76" s="202">
        <v>4320</v>
      </c>
      <c r="K76" s="196" t="s">
        <v>12</v>
      </c>
      <c r="L76" s="197">
        <f>SUM(L77:L81)</f>
        <v>0</v>
      </c>
      <c r="M76" s="203"/>
      <c r="N76" s="203"/>
      <c r="W76" s="208">
        <v>5597</v>
      </c>
      <c r="X76" s="186" t="s">
        <v>3776</v>
      </c>
      <c r="Y76" s="192">
        <v>0</v>
      </c>
      <c r="Z76" s="192">
        <v>0</v>
      </c>
      <c r="AA76" s="186"/>
    </row>
    <row r="77" spans="1:27" ht="11.25" x14ac:dyDescent="0.2">
      <c r="A77" s="387">
        <v>1253</v>
      </c>
      <c r="B77" s="199" t="s">
        <v>3604</v>
      </c>
      <c r="C77" s="388">
        <v>0</v>
      </c>
      <c r="D77" s="388">
        <v>0</v>
      </c>
      <c r="E77" s="388">
        <v>0</v>
      </c>
      <c r="J77" s="202">
        <v>4321</v>
      </c>
      <c r="K77" s="196" t="s">
        <v>3698</v>
      </c>
      <c r="L77" s="197">
        <v>0</v>
      </c>
      <c r="M77" s="203"/>
      <c r="N77" s="203"/>
      <c r="W77" s="208">
        <v>5599</v>
      </c>
      <c r="X77" s="186" t="s">
        <v>3778</v>
      </c>
      <c r="Y77" s="192">
        <v>1.99</v>
      </c>
      <c r="Z77" s="192">
        <v>3.35</v>
      </c>
      <c r="AA77" s="186"/>
    </row>
    <row r="78" spans="1:27" ht="11.25" x14ac:dyDescent="0.2">
      <c r="A78" s="387">
        <v>1254</v>
      </c>
      <c r="B78" s="199" t="s">
        <v>176</v>
      </c>
      <c r="C78" s="388">
        <v>0</v>
      </c>
      <c r="D78" s="388">
        <v>0</v>
      </c>
      <c r="E78" s="388">
        <v>0</v>
      </c>
      <c r="J78" s="202">
        <v>4322</v>
      </c>
      <c r="K78" s="196" t="s">
        <v>3699</v>
      </c>
      <c r="L78" s="197">
        <v>0</v>
      </c>
      <c r="M78" s="203"/>
      <c r="N78" s="203"/>
      <c r="W78" s="208">
        <v>5600</v>
      </c>
      <c r="X78" s="186" t="s">
        <v>3779</v>
      </c>
      <c r="Y78" s="192">
        <f>Y79</f>
        <v>0</v>
      </c>
      <c r="Z78" s="192">
        <f>Z79</f>
        <v>0</v>
      </c>
      <c r="AA78" s="186"/>
    </row>
    <row r="79" spans="1:27" ht="11.25" x14ac:dyDescent="0.2">
      <c r="A79" s="387">
        <v>1259</v>
      </c>
      <c r="B79" s="199" t="s">
        <v>3605</v>
      </c>
      <c r="C79" s="388">
        <v>0</v>
      </c>
      <c r="D79" s="388">
        <v>0</v>
      </c>
      <c r="E79" s="388">
        <v>0</v>
      </c>
      <c r="J79" s="202">
        <v>4323</v>
      </c>
      <c r="K79" s="196" t="s">
        <v>3700</v>
      </c>
      <c r="L79" s="197">
        <v>0</v>
      </c>
      <c r="M79" s="203"/>
      <c r="N79" s="203"/>
      <c r="W79" s="208">
        <v>5610</v>
      </c>
      <c r="X79" s="186" t="s">
        <v>38</v>
      </c>
      <c r="Y79" s="192">
        <f>Y80</f>
        <v>0</v>
      </c>
      <c r="Z79" s="192">
        <f>Z80</f>
        <v>0</v>
      </c>
      <c r="AA79" s="186"/>
    </row>
    <row r="80" spans="1:27" ht="11.25" x14ac:dyDescent="0.2">
      <c r="A80" s="387">
        <v>1270</v>
      </c>
      <c r="B80" s="199" t="s">
        <v>91</v>
      </c>
      <c r="C80" s="388">
        <f>SUM(C81:C86)</f>
        <v>0</v>
      </c>
      <c r="D80" s="388">
        <f>SUM(D81:D86)</f>
        <v>0</v>
      </c>
      <c r="E80" s="388">
        <f>SUM(E81:E86)</f>
        <v>0</v>
      </c>
      <c r="J80" s="202">
        <v>4324</v>
      </c>
      <c r="K80" s="196" t="s">
        <v>3701</v>
      </c>
      <c r="L80" s="197">
        <v>0</v>
      </c>
      <c r="M80" s="203"/>
      <c r="N80" s="203"/>
      <c r="W80" s="208">
        <v>5611</v>
      </c>
      <c r="X80" s="186" t="s">
        <v>3780</v>
      </c>
      <c r="Y80" s="192">
        <v>0</v>
      </c>
      <c r="Z80" s="192">
        <v>0</v>
      </c>
      <c r="AA80" s="186"/>
    </row>
    <row r="81" spans="1:27" ht="11.25" x14ac:dyDescent="0.2">
      <c r="A81" s="387">
        <v>1271</v>
      </c>
      <c r="B81" s="199" t="s">
        <v>3606</v>
      </c>
      <c r="C81" s="388">
        <v>0</v>
      </c>
      <c r="D81" s="388">
        <v>0</v>
      </c>
      <c r="E81" s="388">
        <v>0</v>
      </c>
      <c r="J81" s="202">
        <v>4325</v>
      </c>
      <c r="K81" s="196" t="s">
        <v>3702</v>
      </c>
      <c r="L81" s="197">
        <v>0</v>
      </c>
      <c r="M81" s="203"/>
      <c r="N81" s="203"/>
      <c r="W81" s="186"/>
      <c r="X81" s="186"/>
      <c r="Y81" s="186"/>
      <c r="Z81" s="186"/>
      <c r="AA81" s="186"/>
    </row>
    <row r="82" spans="1:27" ht="11.25" x14ac:dyDescent="0.2">
      <c r="A82" s="387">
        <v>1272</v>
      </c>
      <c r="B82" s="199" t="s">
        <v>3607</v>
      </c>
      <c r="C82" s="388">
        <v>0</v>
      </c>
      <c r="D82" s="388">
        <v>0</v>
      </c>
      <c r="E82" s="388">
        <v>0</v>
      </c>
      <c r="J82" s="202">
        <v>4330</v>
      </c>
      <c r="K82" s="196" t="s">
        <v>13</v>
      </c>
      <c r="L82" s="197">
        <f>SUM(L83)</f>
        <v>0</v>
      </c>
      <c r="M82" s="203"/>
      <c r="N82" s="203"/>
    </row>
    <row r="83" spans="1:27" ht="11.25" x14ac:dyDescent="0.2">
      <c r="A83" s="387">
        <v>1273</v>
      </c>
      <c r="B83" s="199" t="s">
        <v>3608</v>
      </c>
      <c r="C83" s="388">
        <v>0</v>
      </c>
      <c r="D83" s="388">
        <v>0</v>
      </c>
      <c r="E83" s="388">
        <v>0</v>
      </c>
      <c r="J83" s="202">
        <v>4331</v>
      </c>
      <c r="K83" s="196" t="s">
        <v>13</v>
      </c>
      <c r="L83" s="197">
        <v>0</v>
      </c>
      <c r="M83" s="203"/>
      <c r="N83" s="203"/>
    </row>
    <row r="84" spans="1:27" ht="11.25" x14ac:dyDescent="0.2">
      <c r="A84" s="387">
        <v>1274</v>
      </c>
      <c r="B84" s="199" t="s">
        <v>3609</v>
      </c>
      <c r="C84" s="388">
        <v>0</v>
      </c>
      <c r="D84" s="388">
        <v>0</v>
      </c>
      <c r="E84" s="388">
        <v>0</v>
      </c>
      <c r="J84" s="202">
        <v>4340</v>
      </c>
      <c r="K84" s="196" t="s">
        <v>14</v>
      </c>
      <c r="L84" s="197">
        <f>SUM(L85)</f>
        <v>0</v>
      </c>
      <c r="M84" s="203"/>
      <c r="N84" s="203"/>
    </row>
    <row r="85" spans="1:27" ht="11.25" x14ac:dyDescent="0.2">
      <c r="A85" s="387">
        <v>1275</v>
      </c>
      <c r="B85" s="199" t="s">
        <v>3610</v>
      </c>
      <c r="C85" s="388">
        <v>0</v>
      </c>
      <c r="D85" s="388">
        <v>0</v>
      </c>
      <c r="E85" s="388">
        <v>0</v>
      </c>
      <c r="J85" s="202">
        <v>4341</v>
      </c>
      <c r="K85" s="196" t="s">
        <v>14</v>
      </c>
      <c r="L85" s="197">
        <v>0</v>
      </c>
      <c r="M85" s="203"/>
      <c r="N85" s="203"/>
    </row>
    <row r="86" spans="1:27" ht="11.25" x14ac:dyDescent="0.2">
      <c r="A86" s="387">
        <v>1279</v>
      </c>
      <c r="B86" s="199" t="s">
        <v>3611</v>
      </c>
      <c r="C86" s="388">
        <v>0</v>
      </c>
      <c r="D86" s="388">
        <v>0</v>
      </c>
      <c r="E86" s="388">
        <v>0</v>
      </c>
      <c r="J86" s="202">
        <v>4390</v>
      </c>
      <c r="K86" s="196" t="s">
        <v>15</v>
      </c>
      <c r="L86" s="197">
        <f>SUM(L87:L93)</f>
        <v>1867.48</v>
      </c>
      <c r="M86" s="203"/>
      <c r="N86" s="203"/>
    </row>
    <row r="87" spans="1:27" ht="11.25" x14ac:dyDescent="0.2">
      <c r="J87" s="202">
        <v>4392</v>
      </c>
      <c r="K87" s="196" t="s">
        <v>3703</v>
      </c>
      <c r="L87" s="197">
        <v>0</v>
      </c>
      <c r="M87" s="203"/>
      <c r="N87" s="203"/>
    </row>
    <row r="88" spans="1:27" ht="11.25" x14ac:dyDescent="0.2">
      <c r="A88" s="193" t="s">
        <v>3612</v>
      </c>
      <c r="B88" s="193"/>
      <c r="C88" s="193"/>
      <c r="D88" s="193"/>
      <c r="E88" s="193"/>
      <c r="F88" s="193"/>
      <c r="G88" s="193"/>
      <c r="H88" s="193"/>
      <c r="J88" s="202">
        <v>4393</v>
      </c>
      <c r="K88" s="196" t="s">
        <v>3704</v>
      </c>
      <c r="L88" s="197">
        <v>0</v>
      </c>
      <c r="M88" s="203"/>
      <c r="N88" s="203"/>
    </row>
    <row r="89" spans="1:27" ht="11.25" x14ac:dyDescent="0.2">
      <c r="A89" s="194" t="s">
        <v>170</v>
      </c>
      <c r="B89" s="194" t="s">
        <v>171</v>
      </c>
      <c r="C89" s="194" t="s">
        <v>3552</v>
      </c>
      <c r="D89" s="194" t="s">
        <v>3613</v>
      </c>
      <c r="E89" s="194"/>
      <c r="F89" s="194"/>
      <c r="G89" s="194"/>
      <c r="H89" s="194"/>
      <c r="J89" s="202">
        <v>4394</v>
      </c>
      <c r="K89" s="196" t="s">
        <v>3705</v>
      </c>
      <c r="L89" s="197">
        <v>0</v>
      </c>
      <c r="M89" s="203"/>
      <c r="N89" s="203"/>
    </row>
    <row r="90" spans="1:27" ht="11.25" x14ac:dyDescent="0.2">
      <c r="A90" s="387">
        <v>1160</v>
      </c>
      <c r="B90" s="199" t="s">
        <v>71</v>
      </c>
      <c r="C90" s="388">
        <f>SUM(C91:C92)</f>
        <v>0</v>
      </c>
      <c r="J90" s="202">
        <v>4395</v>
      </c>
      <c r="K90" s="196" t="s">
        <v>110</v>
      </c>
      <c r="L90" s="197">
        <v>0</v>
      </c>
      <c r="M90" s="203"/>
      <c r="N90" s="203"/>
    </row>
    <row r="91" spans="1:27" ht="11.25" x14ac:dyDescent="0.2">
      <c r="A91" s="387">
        <v>1161</v>
      </c>
      <c r="B91" s="199" t="s">
        <v>3614</v>
      </c>
      <c r="C91" s="388">
        <v>0</v>
      </c>
      <c r="J91" s="202">
        <v>4396</v>
      </c>
      <c r="K91" s="196" t="s">
        <v>3706</v>
      </c>
      <c r="L91" s="197">
        <v>0</v>
      </c>
      <c r="M91" s="203"/>
      <c r="N91" s="203"/>
    </row>
    <row r="92" spans="1:27" ht="11.25" x14ac:dyDescent="0.2">
      <c r="A92" s="387">
        <v>1162</v>
      </c>
      <c r="B92" s="199" t="s">
        <v>3615</v>
      </c>
      <c r="C92" s="388">
        <v>0</v>
      </c>
      <c r="J92" s="202">
        <v>4397</v>
      </c>
      <c r="K92" s="196" t="s">
        <v>3707</v>
      </c>
      <c r="L92" s="197">
        <v>0</v>
      </c>
      <c r="M92" s="203"/>
      <c r="N92" s="203"/>
    </row>
    <row r="93" spans="1:27" ht="11.25" x14ac:dyDescent="0.2">
      <c r="J93" s="202">
        <v>4399</v>
      </c>
      <c r="K93" s="196" t="s">
        <v>15</v>
      </c>
      <c r="L93" s="197">
        <v>1867.48</v>
      </c>
      <c r="M93" s="203"/>
      <c r="N93" s="203"/>
    </row>
    <row r="94" spans="1:27" ht="11.25" x14ac:dyDescent="0.2">
      <c r="A94" s="193" t="s">
        <v>3855</v>
      </c>
      <c r="B94" s="193"/>
      <c r="C94" s="193"/>
      <c r="D94" s="193"/>
      <c r="E94" s="193"/>
      <c r="F94" s="193"/>
      <c r="G94" s="193"/>
      <c r="H94" s="193"/>
    </row>
    <row r="95" spans="1:27" ht="11.25" x14ac:dyDescent="0.2">
      <c r="A95" s="194" t="s">
        <v>170</v>
      </c>
      <c r="B95" s="194" t="s">
        <v>171</v>
      </c>
      <c r="C95" s="194" t="s">
        <v>3552</v>
      </c>
      <c r="D95" s="194" t="s">
        <v>3566</v>
      </c>
      <c r="E95" s="194"/>
      <c r="F95" s="194"/>
      <c r="G95" s="194"/>
      <c r="H95" s="194"/>
    </row>
    <row r="96" spans="1:27" ht="11.25" x14ac:dyDescent="0.2">
      <c r="A96" s="387">
        <v>1190</v>
      </c>
      <c r="B96" s="199" t="s">
        <v>73</v>
      </c>
      <c r="C96" s="388">
        <f>SUM(C97:C100)</f>
        <v>1827</v>
      </c>
      <c r="J96" s="193" t="s">
        <v>3708</v>
      </c>
      <c r="K96" s="193"/>
      <c r="L96" s="193"/>
      <c r="M96" s="193"/>
      <c r="N96" s="193"/>
    </row>
    <row r="97" spans="1:14" ht="11.25" x14ac:dyDescent="0.2">
      <c r="A97" s="387">
        <v>1191</v>
      </c>
      <c r="B97" s="199" t="s">
        <v>3856</v>
      </c>
      <c r="C97" s="388">
        <v>1827</v>
      </c>
      <c r="J97" s="194" t="s">
        <v>170</v>
      </c>
      <c r="K97" s="194" t="s">
        <v>171</v>
      </c>
      <c r="L97" s="194" t="s">
        <v>3552</v>
      </c>
      <c r="M97" s="194" t="s">
        <v>3709</v>
      </c>
      <c r="N97" s="194" t="s">
        <v>3566</v>
      </c>
    </row>
    <row r="98" spans="1:14" ht="11.25" x14ac:dyDescent="0.2">
      <c r="A98" s="387">
        <v>1192</v>
      </c>
      <c r="B98" s="199" t="s">
        <v>3857</v>
      </c>
      <c r="C98" s="388">
        <v>0</v>
      </c>
      <c r="J98" s="202">
        <v>5000</v>
      </c>
      <c r="K98" s="196" t="s">
        <v>3710</v>
      </c>
      <c r="L98" s="197">
        <f>L99+L127+L160+L170+L185+L218</f>
        <v>31528474.100000001</v>
      </c>
      <c r="M98" s="204">
        <v>1</v>
      </c>
      <c r="N98" s="203"/>
    </row>
    <row r="99" spans="1:14" ht="11.25" x14ac:dyDescent="0.2">
      <c r="A99" s="387">
        <v>1193</v>
      </c>
      <c r="B99" s="199" t="s">
        <v>3858</v>
      </c>
      <c r="C99" s="388">
        <v>0</v>
      </c>
      <c r="J99" s="202">
        <v>5100</v>
      </c>
      <c r="K99" s="196" t="s">
        <v>3711</v>
      </c>
      <c r="L99" s="197">
        <f>L100+L107+L117</f>
        <v>31327820.75</v>
      </c>
      <c r="M99" s="204" t="e">
        <f>L99/$C$98</f>
        <v>#DIV/0!</v>
      </c>
      <c r="N99" s="203"/>
    </row>
    <row r="100" spans="1:14" ht="11.25" x14ac:dyDescent="0.2">
      <c r="A100" s="387">
        <v>1194</v>
      </c>
      <c r="B100" s="199" t="s">
        <v>3859</v>
      </c>
      <c r="C100" s="388">
        <v>0</v>
      </c>
      <c r="J100" s="202">
        <v>5110</v>
      </c>
      <c r="K100" s="196" t="s">
        <v>37</v>
      </c>
      <c r="L100" s="197">
        <f>SUM(L101:L106)</f>
        <v>24234544.490000002</v>
      </c>
      <c r="M100" s="204" t="e">
        <f t="shared" ref="M100:M163" si="1">L100/$C$98</f>
        <v>#DIV/0!</v>
      </c>
      <c r="N100" s="203"/>
    </row>
    <row r="101" spans="1:14" ht="11.25" x14ac:dyDescent="0.2">
      <c r="A101" s="387"/>
      <c r="C101" s="388"/>
      <c r="J101" s="202">
        <v>5111</v>
      </c>
      <c r="K101" s="196" t="s">
        <v>286</v>
      </c>
      <c r="L101" s="197">
        <v>17369384.539999999</v>
      </c>
      <c r="M101" s="204" t="e">
        <f t="shared" si="1"/>
        <v>#DIV/0!</v>
      </c>
      <c r="N101" s="203"/>
    </row>
    <row r="102" spans="1:14" ht="11.25" x14ac:dyDescent="0.2">
      <c r="A102" s="194" t="s">
        <v>170</v>
      </c>
      <c r="B102" s="194" t="s">
        <v>171</v>
      </c>
      <c r="C102" s="194" t="s">
        <v>3552</v>
      </c>
      <c r="D102" s="194" t="s">
        <v>3566</v>
      </c>
      <c r="E102" s="194"/>
      <c r="F102" s="194"/>
      <c r="G102" s="194"/>
      <c r="H102" s="194"/>
      <c r="J102" s="202">
        <v>5112</v>
      </c>
      <c r="K102" s="196" t="s">
        <v>287</v>
      </c>
      <c r="L102" s="197">
        <v>40500</v>
      </c>
      <c r="M102" s="204" t="e">
        <f t="shared" si="1"/>
        <v>#DIV/0!</v>
      </c>
      <c r="N102" s="203"/>
    </row>
    <row r="103" spans="1:14" ht="11.25" x14ac:dyDescent="0.2">
      <c r="A103" s="387">
        <v>1290</v>
      </c>
      <c r="B103" s="199" t="s">
        <v>94</v>
      </c>
      <c r="C103" s="388">
        <f>SUM(C104:C106)</f>
        <v>0</v>
      </c>
      <c r="J103" s="202">
        <v>5113</v>
      </c>
      <c r="K103" s="196" t="s">
        <v>288</v>
      </c>
      <c r="L103" s="197">
        <v>1146369.92</v>
      </c>
      <c r="M103" s="204" t="e">
        <f t="shared" si="1"/>
        <v>#DIV/0!</v>
      </c>
      <c r="N103" s="203"/>
    </row>
    <row r="104" spans="1:14" ht="11.25" x14ac:dyDescent="0.2">
      <c r="A104" s="387">
        <v>1291</v>
      </c>
      <c r="B104" s="199" t="s">
        <v>3616</v>
      </c>
      <c r="C104" s="388">
        <v>0</v>
      </c>
      <c r="J104" s="202">
        <v>5114</v>
      </c>
      <c r="K104" s="196" t="s">
        <v>289</v>
      </c>
      <c r="L104" s="197">
        <v>3676304.66</v>
      </c>
      <c r="M104" s="204" t="e">
        <f t="shared" si="1"/>
        <v>#DIV/0!</v>
      </c>
      <c r="N104" s="203"/>
    </row>
    <row r="105" spans="1:14" ht="11.25" x14ac:dyDescent="0.2">
      <c r="A105" s="387">
        <v>1292</v>
      </c>
      <c r="B105" s="199" t="s">
        <v>3617</v>
      </c>
      <c r="C105" s="388">
        <v>0</v>
      </c>
      <c r="J105" s="202">
        <v>5115</v>
      </c>
      <c r="K105" s="196" t="s">
        <v>290</v>
      </c>
      <c r="L105" s="197">
        <v>1448104.52</v>
      </c>
      <c r="M105" s="204" t="e">
        <f t="shared" si="1"/>
        <v>#DIV/0!</v>
      </c>
      <c r="N105" s="203"/>
    </row>
    <row r="106" spans="1:14" ht="11.25" x14ac:dyDescent="0.2">
      <c r="A106" s="387">
        <v>1293</v>
      </c>
      <c r="B106" s="199" t="s">
        <v>3618</v>
      </c>
      <c r="C106" s="388">
        <v>0</v>
      </c>
      <c r="J106" s="202">
        <v>5116</v>
      </c>
      <c r="K106" s="196" t="s">
        <v>292</v>
      </c>
      <c r="L106" s="197">
        <v>553880.85</v>
      </c>
      <c r="M106" s="204" t="e">
        <f t="shared" si="1"/>
        <v>#DIV/0!</v>
      </c>
      <c r="N106" s="203"/>
    </row>
    <row r="107" spans="1:14" ht="11.25" x14ac:dyDescent="0.2">
      <c r="J107" s="202">
        <v>5120</v>
      </c>
      <c r="K107" s="196" t="s">
        <v>16</v>
      </c>
      <c r="L107" s="197">
        <f>SUM(L108:L116)</f>
        <v>564750.40999999992</v>
      </c>
      <c r="M107" s="204" t="e">
        <f t="shared" si="1"/>
        <v>#DIV/0!</v>
      </c>
      <c r="N107" s="203"/>
    </row>
    <row r="108" spans="1:14" ht="11.25" x14ac:dyDescent="0.2">
      <c r="A108" s="193" t="s">
        <v>3619</v>
      </c>
      <c r="B108" s="193"/>
      <c r="C108" s="193"/>
      <c r="D108" s="193"/>
      <c r="E108" s="193"/>
      <c r="F108" s="193"/>
      <c r="G108" s="193"/>
      <c r="H108" s="193"/>
      <c r="J108" s="202">
        <v>5121</v>
      </c>
      <c r="K108" s="196" t="s">
        <v>293</v>
      </c>
      <c r="L108" s="197">
        <v>310327.36</v>
      </c>
      <c r="M108" s="204" t="e">
        <f t="shared" si="1"/>
        <v>#DIV/0!</v>
      </c>
      <c r="N108" s="203"/>
    </row>
    <row r="109" spans="1:14" ht="11.25" x14ac:dyDescent="0.2">
      <c r="A109" s="194" t="s">
        <v>170</v>
      </c>
      <c r="B109" s="194" t="s">
        <v>171</v>
      </c>
      <c r="C109" s="194" t="s">
        <v>3552</v>
      </c>
      <c r="D109" s="194" t="s">
        <v>3562</v>
      </c>
      <c r="E109" s="194" t="s">
        <v>3563</v>
      </c>
      <c r="F109" s="194" t="s">
        <v>3564</v>
      </c>
      <c r="G109" s="194" t="s">
        <v>3620</v>
      </c>
      <c r="H109" s="194" t="s">
        <v>3621</v>
      </c>
      <c r="J109" s="202">
        <v>5122</v>
      </c>
      <c r="K109" s="196" t="s">
        <v>294</v>
      </c>
      <c r="L109" s="197">
        <v>6244.6</v>
      </c>
      <c r="M109" s="204" t="e">
        <f t="shared" si="1"/>
        <v>#DIV/0!</v>
      </c>
      <c r="N109" s="203"/>
    </row>
    <row r="110" spans="1:14" ht="11.25" x14ac:dyDescent="0.2">
      <c r="A110" s="387">
        <v>2110</v>
      </c>
      <c r="B110" s="199" t="s">
        <v>62</v>
      </c>
      <c r="C110" s="388">
        <f>SUM(C111:C119)</f>
        <v>858088.56</v>
      </c>
      <c r="D110" s="388">
        <f>SUM(D111:D119)</f>
        <v>858088.56</v>
      </c>
      <c r="E110" s="388">
        <f>SUM(E111:E119)</f>
        <v>0</v>
      </c>
      <c r="F110" s="388">
        <f>SUM(F111:F119)</f>
        <v>0</v>
      </c>
      <c r="G110" s="388">
        <f>SUM(G111:G119)</f>
        <v>0</v>
      </c>
      <c r="J110" s="202">
        <v>5123</v>
      </c>
      <c r="K110" s="196" t="s">
        <v>212</v>
      </c>
      <c r="L110" s="197">
        <v>0</v>
      </c>
      <c r="M110" s="204" t="e">
        <f t="shared" si="1"/>
        <v>#DIV/0!</v>
      </c>
      <c r="N110" s="203"/>
    </row>
    <row r="111" spans="1:14" ht="11.25" x14ac:dyDescent="0.2">
      <c r="A111" s="387">
        <v>2111</v>
      </c>
      <c r="B111" s="199" t="s">
        <v>3622</v>
      </c>
      <c r="C111" s="388">
        <v>0</v>
      </c>
      <c r="D111" s="388">
        <f>C111</f>
        <v>0</v>
      </c>
      <c r="E111" s="388">
        <v>0</v>
      </c>
      <c r="F111" s="388">
        <v>0</v>
      </c>
      <c r="G111" s="388">
        <v>0</v>
      </c>
      <c r="J111" s="202">
        <v>5124</v>
      </c>
      <c r="K111" s="196" t="s">
        <v>295</v>
      </c>
      <c r="L111" s="197">
        <v>14250</v>
      </c>
      <c r="M111" s="204" t="e">
        <f t="shared" si="1"/>
        <v>#DIV/0!</v>
      </c>
      <c r="N111" s="203"/>
    </row>
    <row r="112" spans="1:14" ht="11.25" x14ac:dyDescent="0.2">
      <c r="A112" s="387">
        <v>2112</v>
      </c>
      <c r="B112" s="199" t="s">
        <v>3623</v>
      </c>
      <c r="C112" s="388">
        <v>0</v>
      </c>
      <c r="D112" s="388">
        <f t="shared" ref="D112:D119" si="2">C112</f>
        <v>0</v>
      </c>
      <c r="E112" s="388">
        <v>0</v>
      </c>
      <c r="F112" s="388">
        <v>0</v>
      </c>
      <c r="G112" s="388">
        <v>0</v>
      </c>
      <c r="J112" s="202">
        <v>5125</v>
      </c>
      <c r="K112" s="196" t="s">
        <v>296</v>
      </c>
      <c r="L112" s="197">
        <v>9761.6</v>
      </c>
      <c r="M112" s="204" t="e">
        <f t="shared" si="1"/>
        <v>#DIV/0!</v>
      </c>
      <c r="N112" s="203"/>
    </row>
    <row r="113" spans="1:14" ht="11.25" x14ac:dyDescent="0.2">
      <c r="A113" s="387">
        <v>2113</v>
      </c>
      <c r="B113" s="199" t="s">
        <v>3624</v>
      </c>
      <c r="C113" s="388">
        <v>0</v>
      </c>
      <c r="D113" s="388">
        <f t="shared" si="2"/>
        <v>0</v>
      </c>
      <c r="E113" s="388">
        <v>0</v>
      </c>
      <c r="F113" s="388">
        <v>0</v>
      </c>
      <c r="G113" s="388">
        <v>0</v>
      </c>
      <c r="J113" s="202">
        <v>5126</v>
      </c>
      <c r="K113" s="196" t="s">
        <v>297</v>
      </c>
      <c r="L113" s="197">
        <v>149967.74</v>
      </c>
      <c r="M113" s="204" t="e">
        <f t="shared" si="1"/>
        <v>#DIV/0!</v>
      </c>
      <c r="N113" s="203"/>
    </row>
    <row r="114" spans="1:14" ht="11.25" x14ac:dyDescent="0.2">
      <c r="A114" s="387">
        <v>2114</v>
      </c>
      <c r="B114" s="199" t="s">
        <v>3625</v>
      </c>
      <c r="C114" s="388">
        <v>0</v>
      </c>
      <c r="D114" s="388">
        <f t="shared" si="2"/>
        <v>0</v>
      </c>
      <c r="E114" s="388">
        <v>0</v>
      </c>
      <c r="F114" s="388">
        <v>0</v>
      </c>
      <c r="G114" s="388">
        <v>0</v>
      </c>
      <c r="J114" s="202">
        <v>5127</v>
      </c>
      <c r="K114" s="196" t="s">
        <v>298</v>
      </c>
      <c r="L114" s="197">
        <v>0</v>
      </c>
      <c r="M114" s="204" t="e">
        <f t="shared" si="1"/>
        <v>#DIV/0!</v>
      </c>
      <c r="N114" s="203"/>
    </row>
    <row r="115" spans="1:14" ht="11.25" x14ac:dyDescent="0.2">
      <c r="A115" s="387">
        <v>2115</v>
      </c>
      <c r="B115" s="199" t="s">
        <v>3626</v>
      </c>
      <c r="C115" s="388">
        <v>0</v>
      </c>
      <c r="D115" s="388">
        <f t="shared" si="2"/>
        <v>0</v>
      </c>
      <c r="E115" s="388">
        <v>0</v>
      </c>
      <c r="F115" s="388">
        <v>0</v>
      </c>
      <c r="G115" s="388">
        <v>0</v>
      </c>
      <c r="J115" s="202">
        <v>5128</v>
      </c>
      <c r="K115" s="196" t="s">
        <v>3712</v>
      </c>
      <c r="L115" s="197">
        <v>0</v>
      </c>
      <c r="M115" s="204" t="e">
        <f t="shared" si="1"/>
        <v>#DIV/0!</v>
      </c>
      <c r="N115" s="203"/>
    </row>
    <row r="116" spans="1:14" ht="11.25" x14ac:dyDescent="0.2">
      <c r="A116" s="387">
        <v>2116</v>
      </c>
      <c r="B116" s="199" t="s">
        <v>3627</v>
      </c>
      <c r="C116" s="388">
        <v>0</v>
      </c>
      <c r="D116" s="388">
        <f t="shared" si="2"/>
        <v>0</v>
      </c>
      <c r="E116" s="388">
        <v>0</v>
      </c>
      <c r="F116" s="388">
        <v>0</v>
      </c>
      <c r="G116" s="388">
        <v>0</v>
      </c>
      <c r="J116" s="202">
        <v>5129</v>
      </c>
      <c r="K116" s="196" t="s">
        <v>300</v>
      </c>
      <c r="L116" s="197">
        <v>74199.11</v>
      </c>
      <c r="M116" s="204" t="e">
        <f t="shared" si="1"/>
        <v>#DIV/0!</v>
      </c>
      <c r="N116" s="203"/>
    </row>
    <row r="117" spans="1:14" ht="11.25" x14ac:dyDescent="0.2">
      <c r="A117" s="387">
        <v>2117</v>
      </c>
      <c r="B117" s="199" t="s">
        <v>3628</v>
      </c>
      <c r="C117" s="388">
        <v>123956.88</v>
      </c>
      <c r="D117" s="388">
        <f t="shared" si="2"/>
        <v>123956.88</v>
      </c>
      <c r="E117" s="388">
        <v>0</v>
      </c>
      <c r="F117" s="388">
        <v>0</v>
      </c>
      <c r="G117" s="388">
        <v>0</v>
      </c>
      <c r="J117" s="202">
        <v>5130</v>
      </c>
      <c r="K117" s="196" t="s">
        <v>17</v>
      </c>
      <c r="L117" s="197">
        <f>SUM(L118:L126)</f>
        <v>6528525.8499999996</v>
      </c>
      <c r="M117" s="204" t="e">
        <f t="shared" si="1"/>
        <v>#DIV/0!</v>
      </c>
      <c r="N117" s="203"/>
    </row>
    <row r="118" spans="1:14" ht="11.25" x14ac:dyDescent="0.2">
      <c r="A118" s="387">
        <v>2118</v>
      </c>
      <c r="B118" s="199" t="s">
        <v>3629</v>
      </c>
      <c r="C118" s="388">
        <v>0</v>
      </c>
      <c r="D118" s="388">
        <f t="shared" si="2"/>
        <v>0</v>
      </c>
      <c r="E118" s="388">
        <v>0</v>
      </c>
      <c r="F118" s="388">
        <v>0</v>
      </c>
      <c r="G118" s="388">
        <v>0</v>
      </c>
      <c r="J118" s="202">
        <v>5131</v>
      </c>
      <c r="K118" s="196" t="s">
        <v>301</v>
      </c>
      <c r="L118" s="197">
        <v>601603.83999999997</v>
      </c>
      <c r="M118" s="204" t="e">
        <f t="shared" si="1"/>
        <v>#DIV/0!</v>
      </c>
      <c r="N118" s="203"/>
    </row>
    <row r="119" spans="1:14" ht="11.25" x14ac:dyDescent="0.2">
      <c r="A119" s="387">
        <v>2119</v>
      </c>
      <c r="B119" s="199" t="s">
        <v>3630</v>
      </c>
      <c r="C119" s="388">
        <v>734131.68</v>
      </c>
      <c r="D119" s="388">
        <f t="shared" si="2"/>
        <v>734131.68</v>
      </c>
      <c r="E119" s="388">
        <v>0</v>
      </c>
      <c r="F119" s="388">
        <v>0</v>
      </c>
      <c r="G119" s="388">
        <v>0</v>
      </c>
      <c r="J119" s="202">
        <v>5132</v>
      </c>
      <c r="K119" s="196" t="s">
        <v>302</v>
      </c>
      <c r="L119" s="197">
        <v>68032.88</v>
      </c>
      <c r="M119" s="204" t="e">
        <f t="shared" si="1"/>
        <v>#DIV/0!</v>
      </c>
      <c r="N119" s="203"/>
    </row>
    <row r="120" spans="1:14" ht="11.25" x14ac:dyDescent="0.2">
      <c r="A120" s="387">
        <v>2120</v>
      </c>
      <c r="B120" s="199" t="s">
        <v>64</v>
      </c>
      <c r="C120" s="388">
        <f>SUM(C121:C123)</f>
        <v>0</v>
      </c>
      <c r="D120" s="388">
        <f t="shared" ref="D120:G120" si="3">SUM(D121:D123)</f>
        <v>0</v>
      </c>
      <c r="E120" s="388">
        <f t="shared" si="3"/>
        <v>0</v>
      </c>
      <c r="F120" s="388">
        <f t="shared" si="3"/>
        <v>0</v>
      </c>
      <c r="G120" s="388">
        <f t="shared" si="3"/>
        <v>0</v>
      </c>
      <c r="J120" s="202">
        <v>5133</v>
      </c>
      <c r="K120" s="196" t="s">
        <v>3713</v>
      </c>
      <c r="L120" s="197">
        <v>1395186.88</v>
      </c>
      <c r="M120" s="204" t="e">
        <f t="shared" si="1"/>
        <v>#DIV/0!</v>
      </c>
      <c r="N120" s="203"/>
    </row>
    <row r="121" spans="1:14" ht="11.25" x14ac:dyDescent="0.2">
      <c r="A121" s="387">
        <v>2121</v>
      </c>
      <c r="B121" s="199" t="s">
        <v>3631</v>
      </c>
      <c r="C121" s="388">
        <v>0</v>
      </c>
      <c r="D121" s="388">
        <f>C121</f>
        <v>0</v>
      </c>
      <c r="E121" s="388">
        <v>0</v>
      </c>
      <c r="F121" s="388">
        <v>0</v>
      </c>
      <c r="G121" s="388">
        <v>0</v>
      </c>
      <c r="J121" s="202">
        <v>5134</v>
      </c>
      <c r="K121" s="196" t="s">
        <v>304</v>
      </c>
      <c r="L121" s="197">
        <v>45705.27</v>
      </c>
      <c r="M121" s="204" t="e">
        <f t="shared" si="1"/>
        <v>#DIV/0!</v>
      </c>
      <c r="N121" s="203"/>
    </row>
    <row r="122" spans="1:14" ht="11.25" x14ac:dyDescent="0.2">
      <c r="A122" s="387">
        <v>2122</v>
      </c>
      <c r="B122" s="199" t="s">
        <v>3632</v>
      </c>
      <c r="C122" s="388">
        <v>0</v>
      </c>
      <c r="D122" s="388">
        <f t="shared" ref="D122:D123" si="4">C122</f>
        <v>0</v>
      </c>
      <c r="E122" s="388">
        <v>0</v>
      </c>
      <c r="F122" s="388">
        <v>0</v>
      </c>
      <c r="G122" s="388">
        <v>0</v>
      </c>
      <c r="J122" s="202">
        <v>5135</v>
      </c>
      <c r="K122" s="196" t="s">
        <v>305</v>
      </c>
      <c r="L122" s="197">
        <v>3611607.84</v>
      </c>
      <c r="M122" s="204" t="e">
        <f t="shared" si="1"/>
        <v>#DIV/0!</v>
      </c>
      <c r="N122" s="203"/>
    </row>
    <row r="123" spans="1:14" ht="11.25" x14ac:dyDescent="0.2">
      <c r="A123" s="387">
        <v>2129</v>
      </c>
      <c r="B123" s="199" t="s">
        <v>3633</v>
      </c>
      <c r="C123" s="388">
        <v>0</v>
      </c>
      <c r="D123" s="388">
        <f t="shared" si="4"/>
        <v>0</v>
      </c>
      <c r="E123" s="388">
        <v>0</v>
      </c>
      <c r="F123" s="388">
        <v>0</v>
      </c>
      <c r="G123" s="388">
        <v>0</v>
      </c>
      <c r="J123" s="202">
        <v>5136</v>
      </c>
      <c r="K123" s="196" t="s">
        <v>3714</v>
      </c>
      <c r="L123" s="197">
        <v>110524.8</v>
      </c>
      <c r="M123" s="204" t="e">
        <f t="shared" si="1"/>
        <v>#DIV/0!</v>
      </c>
      <c r="N123" s="203"/>
    </row>
    <row r="124" spans="1:14" ht="11.25" x14ac:dyDescent="0.2">
      <c r="J124" s="202">
        <v>5137</v>
      </c>
      <c r="K124" s="196" t="s">
        <v>307</v>
      </c>
      <c r="L124" s="197">
        <v>12395.88</v>
      </c>
      <c r="M124" s="204" t="e">
        <f t="shared" si="1"/>
        <v>#DIV/0!</v>
      </c>
      <c r="N124" s="203"/>
    </row>
    <row r="125" spans="1:14" ht="11.25" x14ac:dyDescent="0.2">
      <c r="A125" s="193" t="s">
        <v>3634</v>
      </c>
      <c r="B125" s="193"/>
      <c r="C125" s="193"/>
      <c r="D125" s="193"/>
      <c r="E125" s="193"/>
      <c r="F125" s="193"/>
      <c r="G125" s="193"/>
      <c r="H125" s="193"/>
      <c r="J125" s="202">
        <v>5138</v>
      </c>
      <c r="K125" s="196" t="s">
        <v>308</v>
      </c>
      <c r="L125" s="197">
        <v>16317.94</v>
      </c>
      <c r="M125" s="204" t="e">
        <f t="shared" si="1"/>
        <v>#DIV/0!</v>
      </c>
      <c r="N125" s="203"/>
    </row>
    <row r="126" spans="1:14" ht="11.25" x14ac:dyDescent="0.2">
      <c r="A126" s="194" t="s">
        <v>170</v>
      </c>
      <c r="B126" s="194" t="s">
        <v>171</v>
      </c>
      <c r="C126" s="194" t="s">
        <v>3552</v>
      </c>
      <c r="D126" s="194" t="s">
        <v>3635</v>
      </c>
      <c r="E126" s="194" t="s">
        <v>3566</v>
      </c>
      <c r="F126" s="194"/>
      <c r="G126" s="194"/>
      <c r="H126" s="194"/>
      <c r="J126" s="202">
        <v>5139</v>
      </c>
      <c r="K126" s="196" t="s">
        <v>309</v>
      </c>
      <c r="L126" s="197">
        <v>667150.52</v>
      </c>
      <c r="M126" s="204" t="e">
        <f t="shared" si="1"/>
        <v>#DIV/0!</v>
      </c>
      <c r="N126" s="203"/>
    </row>
    <row r="127" spans="1:14" ht="11.25" x14ac:dyDescent="0.2">
      <c r="A127" s="387">
        <v>2160</v>
      </c>
      <c r="B127" s="199" t="s">
        <v>72</v>
      </c>
      <c r="C127" s="388">
        <f>SUM(C128:C133)</f>
        <v>0</v>
      </c>
      <c r="J127" s="202">
        <v>5200</v>
      </c>
      <c r="K127" s="196" t="s">
        <v>3715</v>
      </c>
      <c r="L127" s="197">
        <f>L128+L131+L134+L137+L142+L146+L149+L151+L157</f>
        <v>200650</v>
      </c>
      <c r="M127" s="204" t="e">
        <f t="shared" si="1"/>
        <v>#DIV/0!</v>
      </c>
      <c r="N127" s="203"/>
    </row>
    <row r="128" spans="1:14" ht="11.25" x14ac:dyDescent="0.2">
      <c r="A128" s="387">
        <v>2161</v>
      </c>
      <c r="B128" s="199" t="s">
        <v>3636</v>
      </c>
      <c r="C128" s="388">
        <v>0</v>
      </c>
      <c r="J128" s="202">
        <v>5210</v>
      </c>
      <c r="K128" s="196" t="s">
        <v>18</v>
      </c>
      <c r="L128" s="197">
        <f>SUM(L129:L130)</f>
        <v>0</v>
      </c>
      <c r="M128" s="204" t="e">
        <f t="shared" si="1"/>
        <v>#DIV/0!</v>
      </c>
      <c r="N128" s="203"/>
    </row>
    <row r="129" spans="1:14" ht="11.25" x14ac:dyDescent="0.2">
      <c r="A129" s="387">
        <v>2162</v>
      </c>
      <c r="B129" s="199" t="s">
        <v>3637</v>
      </c>
      <c r="C129" s="388">
        <v>0</v>
      </c>
      <c r="J129" s="202">
        <v>5211</v>
      </c>
      <c r="K129" s="196" t="s">
        <v>3716</v>
      </c>
      <c r="L129" s="197">
        <v>0</v>
      </c>
      <c r="M129" s="204" t="e">
        <f t="shared" si="1"/>
        <v>#DIV/0!</v>
      </c>
      <c r="N129" s="203"/>
    </row>
    <row r="130" spans="1:14" ht="11.25" x14ac:dyDescent="0.2">
      <c r="A130" s="387">
        <v>2163</v>
      </c>
      <c r="B130" s="199" t="s">
        <v>3638</v>
      </c>
      <c r="C130" s="388">
        <v>0</v>
      </c>
      <c r="J130" s="202">
        <v>5212</v>
      </c>
      <c r="K130" s="196" t="s">
        <v>3717</v>
      </c>
      <c r="L130" s="197">
        <v>0</v>
      </c>
      <c r="M130" s="204" t="e">
        <f t="shared" si="1"/>
        <v>#DIV/0!</v>
      </c>
      <c r="N130" s="203"/>
    </row>
    <row r="131" spans="1:14" ht="11.25" x14ac:dyDescent="0.2">
      <c r="A131" s="387">
        <v>2164</v>
      </c>
      <c r="B131" s="199" t="s">
        <v>3639</v>
      </c>
      <c r="C131" s="388">
        <v>0</v>
      </c>
      <c r="J131" s="202">
        <v>5220</v>
      </c>
      <c r="K131" s="196" t="s">
        <v>19</v>
      </c>
      <c r="L131" s="197">
        <f>SUM(L132:L133)</f>
        <v>0</v>
      </c>
      <c r="M131" s="204" t="e">
        <f t="shared" si="1"/>
        <v>#DIV/0!</v>
      </c>
      <c r="N131" s="203"/>
    </row>
    <row r="132" spans="1:14" ht="11.25" x14ac:dyDescent="0.2">
      <c r="A132" s="387">
        <v>2165</v>
      </c>
      <c r="B132" s="199" t="s">
        <v>3640</v>
      </c>
      <c r="C132" s="388">
        <v>0</v>
      </c>
      <c r="J132" s="202">
        <v>5221</v>
      </c>
      <c r="K132" s="196" t="s">
        <v>3718</v>
      </c>
      <c r="L132" s="197">
        <v>0</v>
      </c>
      <c r="M132" s="204" t="e">
        <f t="shared" si="1"/>
        <v>#DIV/0!</v>
      </c>
      <c r="N132" s="203"/>
    </row>
    <row r="133" spans="1:14" ht="11.25" x14ac:dyDescent="0.2">
      <c r="A133" s="387">
        <v>2166</v>
      </c>
      <c r="B133" s="199" t="s">
        <v>3641</v>
      </c>
      <c r="C133" s="388">
        <v>0</v>
      </c>
      <c r="J133" s="202">
        <v>5222</v>
      </c>
      <c r="K133" s="196" t="s">
        <v>3719</v>
      </c>
      <c r="L133" s="197">
        <v>0</v>
      </c>
      <c r="M133" s="204" t="e">
        <f t="shared" si="1"/>
        <v>#DIV/0!</v>
      </c>
      <c r="N133" s="203"/>
    </row>
    <row r="134" spans="1:14" ht="11.25" x14ac:dyDescent="0.2">
      <c r="A134" s="387">
        <v>2250</v>
      </c>
      <c r="B134" s="199" t="s">
        <v>3642</v>
      </c>
      <c r="C134" s="388">
        <f>SUM(C135:C140)</f>
        <v>0</v>
      </c>
      <c r="J134" s="202">
        <v>5230</v>
      </c>
      <c r="K134" s="196" t="s">
        <v>20</v>
      </c>
      <c r="L134" s="197">
        <f>SUM(L135:L136)</f>
        <v>0</v>
      </c>
      <c r="M134" s="204" t="e">
        <f t="shared" si="1"/>
        <v>#DIV/0!</v>
      </c>
      <c r="N134" s="203"/>
    </row>
    <row r="135" spans="1:14" ht="11.25" x14ac:dyDescent="0.2">
      <c r="A135" s="387">
        <v>2251</v>
      </c>
      <c r="B135" s="199" t="s">
        <v>3643</v>
      </c>
      <c r="C135" s="388">
        <v>0</v>
      </c>
      <c r="J135" s="202">
        <v>5231</v>
      </c>
      <c r="K135" s="196" t="s">
        <v>3720</v>
      </c>
      <c r="L135" s="197">
        <v>0</v>
      </c>
      <c r="M135" s="204" t="e">
        <f t="shared" si="1"/>
        <v>#DIV/0!</v>
      </c>
      <c r="N135" s="203"/>
    </row>
    <row r="136" spans="1:14" ht="11.25" x14ac:dyDescent="0.2">
      <c r="A136" s="387">
        <v>2252</v>
      </c>
      <c r="B136" s="199" t="s">
        <v>3644</v>
      </c>
      <c r="C136" s="388">
        <v>0</v>
      </c>
      <c r="J136" s="202">
        <v>5232</v>
      </c>
      <c r="K136" s="196" t="s">
        <v>3721</v>
      </c>
      <c r="L136" s="197">
        <v>0</v>
      </c>
      <c r="M136" s="204" t="e">
        <f t="shared" si="1"/>
        <v>#DIV/0!</v>
      </c>
      <c r="N136" s="203"/>
    </row>
    <row r="137" spans="1:14" ht="11.25" x14ac:dyDescent="0.2">
      <c r="A137" s="387">
        <v>2253</v>
      </c>
      <c r="B137" s="199" t="s">
        <v>3645</v>
      </c>
      <c r="C137" s="388">
        <v>0</v>
      </c>
      <c r="J137" s="202">
        <v>5240</v>
      </c>
      <c r="K137" s="196" t="s">
        <v>21</v>
      </c>
      <c r="L137" s="197">
        <f>SUM(L138:L141)</f>
        <v>200650</v>
      </c>
      <c r="M137" s="204" t="e">
        <f t="shared" si="1"/>
        <v>#DIV/0!</v>
      </c>
      <c r="N137" s="203"/>
    </row>
    <row r="138" spans="1:14" ht="11.25" x14ac:dyDescent="0.2">
      <c r="A138" s="387">
        <v>2254</v>
      </c>
      <c r="B138" s="199" t="s">
        <v>3646</v>
      </c>
      <c r="C138" s="388">
        <v>0</v>
      </c>
      <c r="J138" s="202">
        <v>5241</v>
      </c>
      <c r="K138" s="196" t="s">
        <v>3722</v>
      </c>
      <c r="L138" s="197">
        <v>160000</v>
      </c>
      <c r="M138" s="204" t="e">
        <f t="shared" si="1"/>
        <v>#DIV/0!</v>
      </c>
      <c r="N138" s="203"/>
    </row>
    <row r="139" spans="1:14" ht="11.25" x14ac:dyDescent="0.2">
      <c r="A139" s="387">
        <v>2255</v>
      </c>
      <c r="B139" s="199" t="s">
        <v>3647</v>
      </c>
      <c r="C139" s="388">
        <v>0</v>
      </c>
      <c r="J139" s="202">
        <v>5242</v>
      </c>
      <c r="K139" s="196" t="s">
        <v>3723</v>
      </c>
      <c r="L139" s="197">
        <v>40650</v>
      </c>
      <c r="M139" s="204" t="e">
        <f t="shared" si="1"/>
        <v>#DIV/0!</v>
      </c>
      <c r="N139" s="203"/>
    </row>
    <row r="140" spans="1:14" ht="11.25" x14ac:dyDescent="0.2">
      <c r="A140" s="387">
        <v>2256</v>
      </c>
      <c r="B140" s="199" t="s">
        <v>3648</v>
      </c>
      <c r="C140" s="388">
        <v>0</v>
      </c>
      <c r="J140" s="202">
        <v>5243</v>
      </c>
      <c r="K140" s="196" t="s">
        <v>3724</v>
      </c>
      <c r="L140" s="197">
        <v>0</v>
      </c>
      <c r="M140" s="204" t="e">
        <f t="shared" si="1"/>
        <v>#DIV/0!</v>
      </c>
      <c r="N140" s="203"/>
    </row>
    <row r="141" spans="1:14" ht="11.25" x14ac:dyDescent="0.2">
      <c r="J141" s="202">
        <v>5244</v>
      </c>
      <c r="K141" s="196" t="s">
        <v>3725</v>
      </c>
      <c r="L141" s="197">
        <v>0</v>
      </c>
      <c r="M141" s="204" t="e">
        <f t="shared" si="1"/>
        <v>#DIV/0!</v>
      </c>
      <c r="N141" s="203"/>
    </row>
    <row r="142" spans="1:14" ht="11.25" x14ac:dyDescent="0.2">
      <c r="A142" s="193" t="s">
        <v>3649</v>
      </c>
      <c r="B142" s="193"/>
      <c r="C142" s="193"/>
      <c r="D142" s="193"/>
      <c r="E142" s="193"/>
      <c r="F142" s="193"/>
      <c r="G142" s="193"/>
      <c r="H142" s="193"/>
      <c r="J142" s="202">
        <v>5250</v>
      </c>
      <c r="K142" s="196" t="s">
        <v>22</v>
      </c>
      <c r="L142" s="197">
        <f>SUM(L143:L145)</f>
        <v>0</v>
      </c>
      <c r="M142" s="204" t="e">
        <f t="shared" si="1"/>
        <v>#DIV/0!</v>
      </c>
      <c r="N142" s="203"/>
    </row>
    <row r="143" spans="1:14" ht="11.25" x14ac:dyDescent="0.2">
      <c r="A143" s="389" t="s">
        <v>170</v>
      </c>
      <c r="B143" s="389" t="s">
        <v>171</v>
      </c>
      <c r="C143" s="389" t="s">
        <v>3552</v>
      </c>
      <c r="D143" s="389" t="s">
        <v>3635</v>
      </c>
      <c r="E143" s="389" t="s">
        <v>3566</v>
      </c>
      <c r="F143" s="389"/>
      <c r="G143" s="389"/>
      <c r="H143" s="389"/>
      <c r="J143" s="202">
        <v>5251</v>
      </c>
      <c r="K143" s="196" t="s">
        <v>3726</v>
      </c>
      <c r="L143" s="197">
        <v>0</v>
      </c>
      <c r="M143" s="204" t="e">
        <f t="shared" si="1"/>
        <v>#DIV/0!</v>
      </c>
      <c r="N143" s="203"/>
    </row>
    <row r="144" spans="1:14" ht="11.25" x14ac:dyDescent="0.2">
      <c r="A144" s="387">
        <v>2159</v>
      </c>
      <c r="B144" s="199" t="s">
        <v>3650</v>
      </c>
      <c r="C144" s="388">
        <v>0</v>
      </c>
      <c r="J144" s="202">
        <v>5252</v>
      </c>
      <c r="K144" s="196" t="s">
        <v>3727</v>
      </c>
      <c r="L144" s="197">
        <v>0</v>
      </c>
      <c r="M144" s="204" t="e">
        <f t="shared" si="1"/>
        <v>#DIV/0!</v>
      </c>
      <c r="N144" s="203"/>
    </row>
    <row r="145" spans="1:14" ht="11.25" x14ac:dyDescent="0.2">
      <c r="A145" s="387">
        <v>2199</v>
      </c>
      <c r="B145" s="199" t="s">
        <v>3651</v>
      </c>
      <c r="C145" s="388">
        <v>-0.19</v>
      </c>
      <c r="J145" s="202">
        <v>5259</v>
      </c>
      <c r="K145" s="196" t="s">
        <v>3728</v>
      </c>
      <c r="L145" s="197">
        <v>0</v>
      </c>
      <c r="M145" s="204" t="e">
        <f t="shared" si="1"/>
        <v>#DIV/0!</v>
      </c>
      <c r="N145" s="203"/>
    </row>
    <row r="146" spans="1:14" ht="11.25" x14ac:dyDescent="0.2">
      <c r="A146" s="387">
        <v>2240</v>
      </c>
      <c r="B146" s="199" t="s">
        <v>88</v>
      </c>
      <c r="C146" s="388">
        <f>SUM(C147:C149)</f>
        <v>0</v>
      </c>
      <c r="J146" s="202">
        <v>5260</v>
      </c>
      <c r="K146" s="196" t="s">
        <v>23</v>
      </c>
      <c r="L146" s="197">
        <f>SUM(L147:L148)</f>
        <v>0</v>
      </c>
      <c r="M146" s="204" t="e">
        <f t="shared" si="1"/>
        <v>#DIV/0!</v>
      </c>
      <c r="N146" s="203"/>
    </row>
    <row r="147" spans="1:14" ht="11.25" x14ac:dyDescent="0.2">
      <c r="A147" s="387">
        <v>2241</v>
      </c>
      <c r="B147" s="199" t="s">
        <v>3652</v>
      </c>
      <c r="C147" s="388">
        <v>0</v>
      </c>
      <c r="J147" s="202">
        <v>5261</v>
      </c>
      <c r="K147" s="196" t="s">
        <v>3729</v>
      </c>
      <c r="L147" s="197">
        <v>0</v>
      </c>
      <c r="M147" s="204" t="e">
        <f t="shared" si="1"/>
        <v>#DIV/0!</v>
      </c>
      <c r="N147" s="203"/>
    </row>
    <row r="148" spans="1:14" ht="11.25" x14ac:dyDescent="0.2">
      <c r="A148" s="387">
        <v>2242</v>
      </c>
      <c r="B148" s="199" t="s">
        <v>3653</v>
      </c>
      <c r="C148" s="388">
        <v>0</v>
      </c>
      <c r="J148" s="202">
        <v>5262</v>
      </c>
      <c r="K148" s="196" t="s">
        <v>3730</v>
      </c>
      <c r="L148" s="197">
        <v>0</v>
      </c>
      <c r="M148" s="204" t="e">
        <f t="shared" si="1"/>
        <v>#DIV/0!</v>
      </c>
      <c r="N148" s="203"/>
    </row>
    <row r="149" spans="1:14" ht="11.25" x14ac:dyDescent="0.2">
      <c r="A149" s="387">
        <v>2249</v>
      </c>
      <c r="B149" s="199" t="s">
        <v>3654</v>
      </c>
      <c r="C149" s="388">
        <v>0</v>
      </c>
      <c r="J149" s="202">
        <v>5270</v>
      </c>
      <c r="K149" s="196" t="s">
        <v>24</v>
      </c>
      <c r="L149" s="197">
        <f>SUM(L150)</f>
        <v>0</v>
      </c>
      <c r="M149" s="204" t="e">
        <f t="shared" si="1"/>
        <v>#DIV/0!</v>
      </c>
      <c r="N149" s="203"/>
    </row>
    <row r="150" spans="1:14" ht="11.25" x14ac:dyDescent="0.2">
      <c r="J150" s="202">
        <v>5271</v>
      </c>
      <c r="K150" s="196" t="s">
        <v>3731</v>
      </c>
      <c r="L150" s="197">
        <v>0</v>
      </c>
      <c r="M150" s="204" t="e">
        <f t="shared" si="1"/>
        <v>#DIV/0!</v>
      </c>
      <c r="N150" s="203"/>
    </row>
    <row r="151" spans="1:14" ht="11.25" x14ac:dyDescent="0.2">
      <c r="J151" s="202">
        <v>5280</v>
      </c>
      <c r="K151" s="196" t="s">
        <v>6</v>
      </c>
      <c r="L151" s="197">
        <f>SUM(L152:L156)</f>
        <v>0</v>
      </c>
      <c r="M151" s="204" t="e">
        <f t="shared" si="1"/>
        <v>#DIV/0!</v>
      </c>
      <c r="N151" s="203"/>
    </row>
    <row r="152" spans="1:14" ht="11.25" x14ac:dyDescent="0.2">
      <c r="J152" s="202">
        <v>5281</v>
      </c>
      <c r="K152" s="196" t="s">
        <v>3732</v>
      </c>
      <c r="L152" s="197">
        <v>0</v>
      </c>
      <c r="M152" s="204" t="e">
        <f t="shared" si="1"/>
        <v>#DIV/0!</v>
      </c>
      <c r="N152" s="203"/>
    </row>
    <row r="153" spans="1:14" ht="11.25" x14ac:dyDescent="0.2">
      <c r="J153" s="202">
        <v>5282</v>
      </c>
      <c r="K153" s="196" t="s">
        <v>3733</v>
      </c>
      <c r="L153" s="197">
        <v>0</v>
      </c>
      <c r="M153" s="204" t="e">
        <f t="shared" si="1"/>
        <v>#DIV/0!</v>
      </c>
      <c r="N153" s="203"/>
    </row>
    <row r="154" spans="1:14" ht="11.25" x14ac:dyDescent="0.2">
      <c r="J154" s="202">
        <v>5283</v>
      </c>
      <c r="K154" s="196" t="s">
        <v>3734</v>
      </c>
      <c r="L154" s="197">
        <v>0</v>
      </c>
      <c r="M154" s="204" t="e">
        <f t="shared" si="1"/>
        <v>#DIV/0!</v>
      </c>
      <c r="N154" s="203"/>
    </row>
    <row r="155" spans="1:14" ht="11.25" x14ac:dyDescent="0.2">
      <c r="J155" s="202">
        <v>5284</v>
      </c>
      <c r="K155" s="196" t="s">
        <v>3735</v>
      </c>
      <c r="L155" s="197">
        <v>0</v>
      </c>
      <c r="M155" s="204" t="e">
        <f t="shared" si="1"/>
        <v>#DIV/0!</v>
      </c>
      <c r="N155" s="203"/>
    </row>
    <row r="156" spans="1:14" ht="11.25" x14ac:dyDescent="0.2">
      <c r="J156" s="202">
        <v>5285</v>
      </c>
      <c r="K156" s="196" t="s">
        <v>3736</v>
      </c>
      <c r="L156" s="197">
        <v>0</v>
      </c>
      <c r="M156" s="204" t="e">
        <f t="shared" si="1"/>
        <v>#DIV/0!</v>
      </c>
      <c r="N156" s="203"/>
    </row>
    <row r="157" spans="1:14" ht="11.25" x14ac:dyDescent="0.2">
      <c r="J157" s="202">
        <v>5290</v>
      </c>
      <c r="K157" s="196" t="s">
        <v>25</v>
      </c>
      <c r="L157" s="197">
        <f>SUM(L158:L159)</f>
        <v>0</v>
      </c>
      <c r="M157" s="204" t="e">
        <f t="shared" si="1"/>
        <v>#DIV/0!</v>
      </c>
      <c r="N157" s="203"/>
    </row>
    <row r="158" spans="1:14" ht="11.25" x14ac:dyDescent="0.2">
      <c r="J158" s="202">
        <v>5291</v>
      </c>
      <c r="K158" s="196" t="s">
        <v>3737</v>
      </c>
      <c r="L158" s="197">
        <v>0</v>
      </c>
      <c r="M158" s="204" t="e">
        <f t="shared" si="1"/>
        <v>#DIV/0!</v>
      </c>
      <c r="N158" s="203"/>
    </row>
    <row r="159" spans="1:14" ht="11.25" x14ac:dyDescent="0.2">
      <c r="J159" s="202">
        <v>5292</v>
      </c>
      <c r="K159" s="196" t="s">
        <v>3738</v>
      </c>
      <c r="L159" s="197">
        <v>0</v>
      </c>
      <c r="M159" s="204" t="e">
        <f t="shared" si="1"/>
        <v>#DIV/0!</v>
      </c>
      <c r="N159" s="203"/>
    </row>
    <row r="160" spans="1:14" ht="11.25" x14ac:dyDescent="0.2">
      <c r="J160" s="202">
        <v>5300</v>
      </c>
      <c r="K160" s="196" t="s">
        <v>3739</v>
      </c>
      <c r="L160" s="197">
        <f>L161+L164+L167</f>
        <v>0</v>
      </c>
      <c r="M160" s="204" t="e">
        <f t="shared" si="1"/>
        <v>#DIV/0!</v>
      </c>
      <c r="N160" s="203"/>
    </row>
    <row r="161" spans="10:14" ht="11.25" x14ac:dyDescent="0.2">
      <c r="J161" s="202">
        <v>5310</v>
      </c>
      <c r="K161" s="196" t="s">
        <v>3</v>
      </c>
      <c r="L161" s="197">
        <f>L162+L163</f>
        <v>0</v>
      </c>
      <c r="M161" s="204" t="e">
        <f t="shared" si="1"/>
        <v>#DIV/0!</v>
      </c>
      <c r="N161" s="203"/>
    </row>
    <row r="162" spans="10:14" ht="11.25" x14ac:dyDescent="0.2">
      <c r="J162" s="202">
        <v>5311</v>
      </c>
      <c r="K162" s="196" t="s">
        <v>3740</v>
      </c>
      <c r="L162" s="197">
        <v>0</v>
      </c>
      <c r="M162" s="204" t="e">
        <f t="shared" si="1"/>
        <v>#DIV/0!</v>
      </c>
      <c r="N162" s="203"/>
    </row>
    <row r="163" spans="10:14" ht="11.25" x14ac:dyDescent="0.2">
      <c r="J163" s="202">
        <v>5312</v>
      </c>
      <c r="K163" s="196" t="s">
        <v>3741</v>
      </c>
      <c r="L163" s="197">
        <v>0</v>
      </c>
      <c r="M163" s="204" t="e">
        <f t="shared" si="1"/>
        <v>#DIV/0!</v>
      </c>
      <c r="N163" s="203"/>
    </row>
    <row r="164" spans="10:14" ht="11.25" x14ac:dyDescent="0.2">
      <c r="J164" s="202">
        <v>5320</v>
      </c>
      <c r="K164" s="196" t="s">
        <v>4</v>
      </c>
      <c r="L164" s="197">
        <f>SUM(L165:L166)</f>
        <v>0</v>
      </c>
      <c r="M164" s="204" t="e">
        <f t="shared" ref="M164:M220" si="5">L164/$C$98</f>
        <v>#DIV/0!</v>
      </c>
      <c r="N164" s="203"/>
    </row>
    <row r="165" spans="10:14" ht="11.25" x14ac:dyDescent="0.2">
      <c r="J165" s="202">
        <v>5321</v>
      </c>
      <c r="K165" s="196" t="s">
        <v>3742</v>
      </c>
      <c r="L165" s="197">
        <v>0</v>
      </c>
      <c r="M165" s="204" t="e">
        <f t="shared" si="5"/>
        <v>#DIV/0!</v>
      </c>
      <c r="N165" s="203"/>
    </row>
    <row r="166" spans="10:14" ht="11.25" x14ac:dyDescent="0.2">
      <c r="J166" s="202">
        <v>5322</v>
      </c>
      <c r="K166" s="196" t="s">
        <v>3743</v>
      </c>
      <c r="L166" s="197">
        <v>0</v>
      </c>
      <c r="M166" s="204" t="e">
        <f t="shared" si="5"/>
        <v>#DIV/0!</v>
      </c>
      <c r="N166" s="203"/>
    </row>
    <row r="167" spans="10:14" ht="11.25" x14ac:dyDescent="0.2">
      <c r="J167" s="202">
        <v>5330</v>
      </c>
      <c r="K167" s="196" t="s">
        <v>5</v>
      </c>
      <c r="L167" s="197">
        <f>SUM(L168:L169)</f>
        <v>0</v>
      </c>
      <c r="M167" s="204" t="e">
        <f t="shared" si="5"/>
        <v>#DIV/0!</v>
      </c>
      <c r="N167" s="203"/>
    </row>
    <row r="168" spans="10:14" ht="11.25" x14ac:dyDescent="0.2">
      <c r="J168" s="202">
        <v>5331</v>
      </c>
      <c r="K168" s="196" t="s">
        <v>3744</v>
      </c>
      <c r="L168" s="197">
        <v>0</v>
      </c>
      <c r="M168" s="204" t="e">
        <f t="shared" si="5"/>
        <v>#DIV/0!</v>
      </c>
      <c r="N168" s="203"/>
    </row>
    <row r="169" spans="10:14" ht="11.25" x14ac:dyDescent="0.2">
      <c r="J169" s="202">
        <v>5332</v>
      </c>
      <c r="K169" s="196" t="s">
        <v>3745</v>
      </c>
      <c r="L169" s="197">
        <v>0</v>
      </c>
      <c r="M169" s="204" t="e">
        <f t="shared" si="5"/>
        <v>#DIV/0!</v>
      </c>
      <c r="N169" s="203"/>
    </row>
    <row r="170" spans="10:14" ht="11.25" x14ac:dyDescent="0.2">
      <c r="J170" s="202">
        <v>5400</v>
      </c>
      <c r="K170" s="196" t="s">
        <v>3746</v>
      </c>
      <c r="L170" s="197">
        <f>L171+L174+L177+L180+L182</f>
        <v>0</v>
      </c>
      <c r="M170" s="204" t="e">
        <f t="shared" si="5"/>
        <v>#DIV/0!</v>
      </c>
      <c r="N170" s="203"/>
    </row>
    <row r="171" spans="10:14" ht="11.25" x14ac:dyDescent="0.2">
      <c r="J171" s="202">
        <v>5410</v>
      </c>
      <c r="K171" s="196" t="s">
        <v>26</v>
      </c>
      <c r="L171" s="197">
        <f>SUM(L172:L173)</f>
        <v>0</v>
      </c>
      <c r="M171" s="204" t="e">
        <f t="shared" si="5"/>
        <v>#DIV/0!</v>
      </c>
      <c r="N171" s="203"/>
    </row>
    <row r="172" spans="10:14" ht="11.25" x14ac:dyDescent="0.2">
      <c r="J172" s="202">
        <v>5411</v>
      </c>
      <c r="K172" s="196" t="s">
        <v>3747</v>
      </c>
      <c r="L172" s="197">
        <v>0</v>
      </c>
      <c r="M172" s="204" t="e">
        <f t="shared" si="5"/>
        <v>#DIV/0!</v>
      </c>
      <c r="N172" s="203"/>
    </row>
    <row r="173" spans="10:14" ht="11.25" x14ac:dyDescent="0.2">
      <c r="J173" s="202">
        <v>5412</v>
      </c>
      <c r="K173" s="196" t="s">
        <v>3748</v>
      </c>
      <c r="L173" s="197">
        <v>0</v>
      </c>
      <c r="M173" s="204" t="e">
        <f t="shared" si="5"/>
        <v>#DIV/0!</v>
      </c>
      <c r="N173" s="203"/>
    </row>
    <row r="174" spans="10:14" ht="11.25" x14ac:dyDescent="0.2">
      <c r="J174" s="202">
        <v>5420</v>
      </c>
      <c r="K174" s="196" t="s">
        <v>27</v>
      </c>
      <c r="L174" s="197">
        <f>SUM(L175:L176)</f>
        <v>0</v>
      </c>
      <c r="M174" s="204" t="e">
        <f t="shared" si="5"/>
        <v>#DIV/0!</v>
      </c>
      <c r="N174" s="203"/>
    </row>
    <row r="175" spans="10:14" ht="11.25" x14ac:dyDescent="0.2">
      <c r="J175" s="202">
        <v>5421</v>
      </c>
      <c r="K175" s="196" t="s">
        <v>3749</v>
      </c>
      <c r="L175" s="197">
        <v>0</v>
      </c>
      <c r="M175" s="204" t="e">
        <f t="shared" si="5"/>
        <v>#DIV/0!</v>
      </c>
      <c r="N175" s="203"/>
    </row>
    <row r="176" spans="10:14" ht="11.25" x14ac:dyDescent="0.2">
      <c r="J176" s="202">
        <v>5422</v>
      </c>
      <c r="K176" s="196" t="s">
        <v>3750</v>
      </c>
      <c r="L176" s="197">
        <v>0</v>
      </c>
      <c r="M176" s="204" t="e">
        <f t="shared" si="5"/>
        <v>#DIV/0!</v>
      </c>
      <c r="N176" s="203"/>
    </row>
    <row r="177" spans="10:14" ht="11.25" x14ac:dyDescent="0.2">
      <c r="J177" s="202">
        <v>5430</v>
      </c>
      <c r="K177" s="196" t="s">
        <v>28</v>
      </c>
      <c r="L177" s="197">
        <f>SUM(L178:L179)</f>
        <v>0</v>
      </c>
      <c r="M177" s="204" t="e">
        <f t="shared" si="5"/>
        <v>#DIV/0!</v>
      </c>
      <c r="N177" s="203"/>
    </row>
    <row r="178" spans="10:14" ht="11.25" x14ac:dyDescent="0.2">
      <c r="J178" s="202">
        <v>5431</v>
      </c>
      <c r="K178" s="196" t="s">
        <v>3751</v>
      </c>
      <c r="L178" s="197">
        <v>0</v>
      </c>
      <c r="M178" s="204" t="e">
        <f t="shared" si="5"/>
        <v>#DIV/0!</v>
      </c>
      <c r="N178" s="203"/>
    </row>
    <row r="179" spans="10:14" ht="11.25" x14ac:dyDescent="0.2">
      <c r="J179" s="202">
        <v>5432</v>
      </c>
      <c r="K179" s="196" t="s">
        <v>3752</v>
      </c>
      <c r="L179" s="197">
        <v>0</v>
      </c>
      <c r="M179" s="204" t="e">
        <f t="shared" si="5"/>
        <v>#DIV/0!</v>
      </c>
      <c r="N179" s="203"/>
    </row>
    <row r="180" spans="10:14" ht="11.25" x14ac:dyDescent="0.2">
      <c r="J180" s="202">
        <v>5440</v>
      </c>
      <c r="K180" s="196" t="s">
        <v>29</v>
      </c>
      <c r="L180" s="197">
        <f>SUM(L181)</f>
        <v>0</v>
      </c>
      <c r="M180" s="204" t="e">
        <f t="shared" si="5"/>
        <v>#DIV/0!</v>
      </c>
      <c r="N180" s="203"/>
    </row>
    <row r="181" spans="10:14" ht="11.25" x14ac:dyDescent="0.2">
      <c r="J181" s="202">
        <v>5441</v>
      </c>
      <c r="K181" s="196" t="s">
        <v>29</v>
      </c>
      <c r="L181" s="197">
        <v>0</v>
      </c>
      <c r="M181" s="204" t="e">
        <f t="shared" si="5"/>
        <v>#DIV/0!</v>
      </c>
      <c r="N181" s="203"/>
    </row>
    <row r="182" spans="10:14" ht="11.25" x14ac:dyDescent="0.2">
      <c r="J182" s="202">
        <v>5450</v>
      </c>
      <c r="K182" s="196" t="s">
        <v>30</v>
      </c>
      <c r="L182" s="197">
        <f>SUM(L183:L184)</f>
        <v>0</v>
      </c>
      <c r="M182" s="204" t="e">
        <f t="shared" si="5"/>
        <v>#DIV/0!</v>
      </c>
      <c r="N182" s="203"/>
    </row>
    <row r="183" spans="10:14" ht="11.25" x14ac:dyDescent="0.2">
      <c r="J183" s="202">
        <v>5451</v>
      </c>
      <c r="K183" s="196" t="s">
        <v>3753</v>
      </c>
      <c r="L183" s="197">
        <v>0</v>
      </c>
      <c r="M183" s="204" t="e">
        <f t="shared" si="5"/>
        <v>#DIV/0!</v>
      </c>
      <c r="N183" s="203"/>
    </row>
    <row r="184" spans="10:14" ht="11.25" x14ac:dyDescent="0.2">
      <c r="J184" s="202">
        <v>5452</v>
      </c>
      <c r="K184" s="196" t="s">
        <v>3754</v>
      </c>
      <c r="L184" s="197">
        <v>0</v>
      </c>
      <c r="M184" s="204" t="e">
        <f t="shared" si="5"/>
        <v>#DIV/0!</v>
      </c>
      <c r="N184" s="203"/>
    </row>
    <row r="185" spans="10:14" ht="11.25" x14ac:dyDescent="0.2">
      <c r="J185" s="202">
        <v>5500</v>
      </c>
      <c r="K185" s="196" t="s">
        <v>3755</v>
      </c>
      <c r="L185" s="197">
        <f>L186+L195+L198+L204+L206+L208</f>
        <v>3.35</v>
      </c>
      <c r="M185" s="204" t="e">
        <f t="shared" si="5"/>
        <v>#DIV/0!</v>
      </c>
      <c r="N185" s="203"/>
    </row>
    <row r="186" spans="10:14" ht="11.25" x14ac:dyDescent="0.2">
      <c r="J186" s="202">
        <v>5510</v>
      </c>
      <c r="K186" s="196" t="s">
        <v>31</v>
      </c>
      <c r="L186" s="197">
        <f>SUM(L187:L194)</f>
        <v>0</v>
      </c>
      <c r="M186" s="204" t="e">
        <f t="shared" si="5"/>
        <v>#DIV/0!</v>
      </c>
      <c r="N186" s="203"/>
    </row>
    <row r="187" spans="10:14" ht="11.25" x14ac:dyDescent="0.2">
      <c r="J187" s="202">
        <v>5511</v>
      </c>
      <c r="K187" s="196" t="s">
        <v>3756</v>
      </c>
      <c r="L187" s="197">
        <v>0</v>
      </c>
      <c r="M187" s="204" t="e">
        <f t="shared" si="5"/>
        <v>#DIV/0!</v>
      </c>
      <c r="N187" s="203"/>
    </row>
    <row r="188" spans="10:14" ht="11.25" x14ac:dyDescent="0.2">
      <c r="J188" s="202">
        <v>5512</v>
      </c>
      <c r="K188" s="196" t="s">
        <v>3757</v>
      </c>
      <c r="L188" s="197">
        <v>0</v>
      </c>
      <c r="M188" s="204" t="e">
        <f t="shared" si="5"/>
        <v>#DIV/0!</v>
      </c>
      <c r="N188" s="203"/>
    </row>
    <row r="189" spans="10:14" ht="11.25" x14ac:dyDescent="0.2">
      <c r="J189" s="202">
        <v>5513</v>
      </c>
      <c r="K189" s="196" t="s">
        <v>3758</v>
      </c>
      <c r="L189" s="197">
        <v>0</v>
      </c>
      <c r="M189" s="204" t="e">
        <f t="shared" si="5"/>
        <v>#DIV/0!</v>
      </c>
      <c r="N189" s="203"/>
    </row>
    <row r="190" spans="10:14" ht="11.25" x14ac:dyDescent="0.2">
      <c r="J190" s="202">
        <v>5514</v>
      </c>
      <c r="K190" s="196" t="s">
        <v>3759</v>
      </c>
      <c r="L190" s="197">
        <v>0</v>
      </c>
      <c r="M190" s="204" t="e">
        <f t="shared" si="5"/>
        <v>#DIV/0!</v>
      </c>
      <c r="N190" s="203"/>
    </row>
    <row r="191" spans="10:14" ht="11.25" x14ac:dyDescent="0.2">
      <c r="J191" s="202">
        <v>5515</v>
      </c>
      <c r="K191" s="196" t="s">
        <v>3760</v>
      </c>
      <c r="L191" s="197">
        <v>0</v>
      </c>
      <c r="M191" s="204" t="e">
        <f t="shared" si="5"/>
        <v>#DIV/0!</v>
      </c>
      <c r="N191" s="203"/>
    </row>
    <row r="192" spans="10:14" ht="11.25" x14ac:dyDescent="0.2">
      <c r="J192" s="202">
        <v>5516</v>
      </c>
      <c r="K192" s="196" t="s">
        <v>3761</v>
      </c>
      <c r="L192" s="197">
        <v>0</v>
      </c>
      <c r="M192" s="204" t="e">
        <f t="shared" si="5"/>
        <v>#DIV/0!</v>
      </c>
      <c r="N192" s="203"/>
    </row>
    <row r="193" spans="10:14" ht="11.25" x14ac:dyDescent="0.2">
      <c r="J193" s="202">
        <v>5517</v>
      </c>
      <c r="K193" s="196" t="s">
        <v>3762</v>
      </c>
      <c r="L193" s="197">
        <v>0</v>
      </c>
      <c r="M193" s="204" t="e">
        <f t="shared" si="5"/>
        <v>#DIV/0!</v>
      </c>
      <c r="N193" s="203"/>
    </row>
    <row r="194" spans="10:14" ht="11.25" x14ac:dyDescent="0.2">
      <c r="J194" s="202">
        <v>5518</v>
      </c>
      <c r="K194" s="196" t="s">
        <v>3763</v>
      </c>
      <c r="L194" s="197">
        <v>0</v>
      </c>
      <c r="M194" s="204" t="e">
        <f t="shared" si="5"/>
        <v>#DIV/0!</v>
      </c>
      <c r="N194" s="203"/>
    </row>
    <row r="195" spans="10:14" ht="11.25" x14ac:dyDescent="0.2">
      <c r="J195" s="202">
        <v>5520</v>
      </c>
      <c r="K195" s="196" t="s">
        <v>7</v>
      </c>
      <c r="L195" s="197">
        <f>SUM(L196:L197)</f>
        <v>0</v>
      </c>
      <c r="M195" s="204" t="e">
        <f t="shared" si="5"/>
        <v>#DIV/0!</v>
      </c>
      <c r="N195" s="203"/>
    </row>
    <row r="196" spans="10:14" ht="11.25" x14ac:dyDescent="0.2">
      <c r="J196" s="202">
        <v>5521</v>
      </c>
      <c r="K196" s="196" t="s">
        <v>3764</v>
      </c>
      <c r="L196" s="197">
        <v>0</v>
      </c>
      <c r="M196" s="204" t="e">
        <f t="shared" si="5"/>
        <v>#DIV/0!</v>
      </c>
      <c r="N196" s="203"/>
    </row>
    <row r="197" spans="10:14" ht="11.25" x14ac:dyDescent="0.2">
      <c r="J197" s="202">
        <v>5522</v>
      </c>
      <c r="K197" s="196" t="s">
        <v>3765</v>
      </c>
      <c r="L197" s="197">
        <v>0</v>
      </c>
      <c r="M197" s="204" t="e">
        <f t="shared" si="5"/>
        <v>#DIV/0!</v>
      </c>
      <c r="N197" s="203"/>
    </row>
    <row r="198" spans="10:14" ht="11.25" x14ac:dyDescent="0.2">
      <c r="J198" s="202">
        <v>5530</v>
      </c>
      <c r="K198" s="196" t="s">
        <v>32</v>
      </c>
      <c r="L198" s="197">
        <f>SUM(L199:L203)</f>
        <v>0</v>
      </c>
      <c r="M198" s="204" t="e">
        <f t="shared" si="5"/>
        <v>#DIV/0!</v>
      </c>
      <c r="N198" s="203"/>
    </row>
    <row r="199" spans="10:14" ht="11.25" x14ac:dyDescent="0.2">
      <c r="J199" s="202">
        <v>5531</v>
      </c>
      <c r="K199" s="196" t="s">
        <v>3766</v>
      </c>
      <c r="L199" s="197">
        <v>0</v>
      </c>
      <c r="M199" s="204" t="e">
        <f t="shared" si="5"/>
        <v>#DIV/0!</v>
      </c>
      <c r="N199" s="203"/>
    </row>
    <row r="200" spans="10:14" ht="11.25" x14ac:dyDescent="0.2">
      <c r="J200" s="202">
        <v>5532</v>
      </c>
      <c r="K200" s="196" t="s">
        <v>3767</v>
      </c>
      <c r="L200" s="197">
        <v>0</v>
      </c>
      <c r="M200" s="204" t="e">
        <f t="shared" si="5"/>
        <v>#DIV/0!</v>
      </c>
      <c r="N200" s="203"/>
    </row>
    <row r="201" spans="10:14" ht="11.25" x14ac:dyDescent="0.2">
      <c r="J201" s="202">
        <v>5533</v>
      </c>
      <c r="K201" s="196" t="s">
        <v>3768</v>
      </c>
      <c r="L201" s="197">
        <v>0</v>
      </c>
      <c r="M201" s="204" t="e">
        <f t="shared" si="5"/>
        <v>#DIV/0!</v>
      </c>
      <c r="N201" s="203"/>
    </row>
    <row r="202" spans="10:14" ht="11.25" x14ac:dyDescent="0.2">
      <c r="J202" s="202">
        <v>5534</v>
      </c>
      <c r="K202" s="196" t="s">
        <v>3769</v>
      </c>
      <c r="L202" s="197">
        <v>0</v>
      </c>
      <c r="M202" s="204" t="e">
        <f t="shared" si="5"/>
        <v>#DIV/0!</v>
      </c>
      <c r="N202" s="203"/>
    </row>
    <row r="203" spans="10:14" ht="11.25" x14ac:dyDescent="0.2">
      <c r="J203" s="202">
        <v>5535</v>
      </c>
      <c r="K203" s="196" t="s">
        <v>3770</v>
      </c>
      <c r="L203" s="197">
        <v>0</v>
      </c>
      <c r="M203" s="204" t="e">
        <f t="shared" si="5"/>
        <v>#DIV/0!</v>
      </c>
      <c r="N203" s="203"/>
    </row>
    <row r="204" spans="10:14" ht="11.25" x14ac:dyDescent="0.2">
      <c r="J204" s="202">
        <v>5540</v>
      </c>
      <c r="K204" s="196" t="s">
        <v>54</v>
      </c>
      <c r="L204" s="197">
        <f>SUM(L205)</f>
        <v>0</v>
      </c>
      <c r="M204" s="204" t="e">
        <f t="shared" si="5"/>
        <v>#DIV/0!</v>
      </c>
      <c r="N204" s="203"/>
    </row>
    <row r="205" spans="10:14" ht="11.25" x14ac:dyDescent="0.2">
      <c r="J205" s="202">
        <v>5541</v>
      </c>
      <c r="K205" s="196" t="s">
        <v>54</v>
      </c>
      <c r="L205" s="197">
        <v>0</v>
      </c>
      <c r="M205" s="204" t="e">
        <f t="shared" si="5"/>
        <v>#DIV/0!</v>
      </c>
      <c r="N205" s="203"/>
    </row>
    <row r="206" spans="10:14" ht="11.25" x14ac:dyDescent="0.2">
      <c r="J206" s="202">
        <v>5550</v>
      </c>
      <c r="K206" s="196" t="s">
        <v>33</v>
      </c>
      <c r="L206" s="197">
        <f>L207</f>
        <v>0</v>
      </c>
      <c r="M206" s="204" t="e">
        <f t="shared" si="5"/>
        <v>#DIV/0!</v>
      </c>
      <c r="N206" s="203"/>
    </row>
    <row r="207" spans="10:14" ht="11.25" x14ac:dyDescent="0.2">
      <c r="J207" s="202">
        <v>5551</v>
      </c>
      <c r="K207" s="196" t="s">
        <v>33</v>
      </c>
      <c r="L207" s="197">
        <v>0</v>
      </c>
      <c r="M207" s="204" t="e">
        <f t="shared" si="5"/>
        <v>#DIV/0!</v>
      </c>
      <c r="N207" s="203"/>
    </row>
    <row r="208" spans="10:14" ht="11.25" x14ac:dyDescent="0.2">
      <c r="J208" s="202">
        <v>5590</v>
      </c>
      <c r="K208" s="196" t="s">
        <v>34</v>
      </c>
      <c r="L208" s="197">
        <f>SUM(L209:L217)</f>
        <v>3.35</v>
      </c>
      <c r="M208" s="204" t="e">
        <f t="shared" si="5"/>
        <v>#DIV/0!</v>
      </c>
      <c r="N208" s="203"/>
    </row>
    <row r="209" spans="10:14" ht="11.25" x14ac:dyDescent="0.2">
      <c r="J209" s="202">
        <v>5591</v>
      </c>
      <c r="K209" s="196" t="s">
        <v>3771</v>
      </c>
      <c r="L209" s="197">
        <v>0</v>
      </c>
      <c r="M209" s="204" t="e">
        <f t="shared" si="5"/>
        <v>#DIV/0!</v>
      </c>
      <c r="N209" s="203"/>
    </row>
    <row r="210" spans="10:14" ht="11.25" x14ac:dyDescent="0.2">
      <c r="J210" s="202">
        <v>5592</v>
      </c>
      <c r="K210" s="196" t="s">
        <v>3772</v>
      </c>
      <c r="L210" s="197">
        <v>0</v>
      </c>
      <c r="M210" s="204" t="e">
        <f t="shared" si="5"/>
        <v>#DIV/0!</v>
      </c>
      <c r="N210" s="203"/>
    </row>
    <row r="211" spans="10:14" ht="11.25" x14ac:dyDescent="0.2">
      <c r="J211" s="202">
        <v>5593</v>
      </c>
      <c r="K211" s="196" t="s">
        <v>3773</v>
      </c>
      <c r="L211" s="197">
        <v>0</v>
      </c>
      <c r="M211" s="204" t="e">
        <f t="shared" si="5"/>
        <v>#DIV/0!</v>
      </c>
      <c r="N211" s="203"/>
    </row>
    <row r="212" spans="10:14" ht="11.25" x14ac:dyDescent="0.2">
      <c r="J212" s="202">
        <v>5594</v>
      </c>
      <c r="K212" s="196" t="s">
        <v>3774</v>
      </c>
      <c r="L212" s="197">
        <v>0</v>
      </c>
      <c r="M212" s="204" t="e">
        <f t="shared" si="5"/>
        <v>#DIV/0!</v>
      </c>
      <c r="N212" s="203"/>
    </row>
    <row r="213" spans="10:14" ht="11.25" x14ac:dyDescent="0.2">
      <c r="J213" s="202">
        <v>5595</v>
      </c>
      <c r="K213" s="196" t="s">
        <v>3775</v>
      </c>
      <c r="L213" s="197">
        <v>0</v>
      </c>
      <c r="M213" s="204" t="e">
        <f t="shared" si="5"/>
        <v>#DIV/0!</v>
      </c>
      <c r="N213" s="203"/>
    </row>
    <row r="214" spans="10:14" ht="11.25" x14ac:dyDescent="0.2">
      <c r="J214" s="202">
        <v>5596</v>
      </c>
      <c r="K214" s="196" t="s">
        <v>110</v>
      </c>
      <c r="L214" s="197">
        <v>0</v>
      </c>
      <c r="M214" s="204" t="e">
        <f t="shared" si="5"/>
        <v>#DIV/0!</v>
      </c>
      <c r="N214" s="203"/>
    </row>
    <row r="215" spans="10:14" ht="11.25" x14ac:dyDescent="0.2">
      <c r="J215" s="202">
        <v>5597</v>
      </c>
      <c r="K215" s="196" t="s">
        <v>3776</v>
      </c>
      <c r="L215" s="197">
        <v>0</v>
      </c>
      <c r="M215" s="204" t="e">
        <f t="shared" si="5"/>
        <v>#DIV/0!</v>
      </c>
      <c r="N215" s="203"/>
    </row>
    <row r="216" spans="10:14" ht="11.25" x14ac:dyDescent="0.2">
      <c r="J216" s="202">
        <v>5598</v>
      </c>
      <c r="K216" s="196" t="s">
        <v>3777</v>
      </c>
      <c r="L216" s="197">
        <v>0</v>
      </c>
      <c r="M216" s="204" t="e">
        <f t="shared" si="5"/>
        <v>#DIV/0!</v>
      </c>
      <c r="N216" s="203"/>
    </row>
    <row r="217" spans="10:14" ht="11.25" x14ac:dyDescent="0.2">
      <c r="J217" s="202">
        <v>5599</v>
      </c>
      <c r="K217" s="196" t="s">
        <v>3778</v>
      </c>
      <c r="L217" s="197">
        <v>3.35</v>
      </c>
      <c r="M217" s="204" t="e">
        <f t="shared" si="5"/>
        <v>#DIV/0!</v>
      </c>
      <c r="N217" s="203"/>
    </row>
    <row r="218" spans="10:14" ht="11.25" x14ac:dyDescent="0.2">
      <c r="J218" s="202">
        <v>5600</v>
      </c>
      <c r="K218" s="196" t="s">
        <v>3779</v>
      </c>
      <c r="L218" s="197">
        <f>L219</f>
        <v>0</v>
      </c>
      <c r="M218" s="204" t="e">
        <f t="shared" si="5"/>
        <v>#DIV/0!</v>
      </c>
      <c r="N218" s="203"/>
    </row>
    <row r="219" spans="10:14" ht="11.25" x14ac:dyDescent="0.2">
      <c r="J219" s="202">
        <v>5610</v>
      </c>
      <c r="K219" s="196" t="s">
        <v>38</v>
      </c>
      <c r="L219" s="197">
        <f>L220</f>
        <v>0</v>
      </c>
      <c r="M219" s="204" t="e">
        <f t="shared" si="5"/>
        <v>#DIV/0!</v>
      </c>
      <c r="N219" s="203"/>
    </row>
    <row r="220" spans="10:14" ht="11.25" x14ac:dyDescent="0.2">
      <c r="J220" s="202">
        <v>5611</v>
      </c>
      <c r="K220" s="196" t="s">
        <v>3780</v>
      </c>
      <c r="L220" s="197">
        <v>0</v>
      </c>
      <c r="M220" s="204" t="e">
        <f t="shared" si="5"/>
        <v>#DIV/0!</v>
      </c>
      <c r="N220" s="203"/>
    </row>
  </sheetData>
  <mergeCells count="20">
    <mergeCell ref="Q1:S1"/>
    <mergeCell ref="Q2:S2"/>
    <mergeCell ref="Q3:S3"/>
    <mergeCell ref="W1:Y1"/>
    <mergeCell ref="W2:Y2"/>
    <mergeCell ref="W3:Y3"/>
    <mergeCell ref="A1:F1"/>
    <mergeCell ref="A2:F2"/>
    <mergeCell ref="A3:F3"/>
    <mergeCell ref="J1:L1"/>
    <mergeCell ref="J2:L2"/>
    <mergeCell ref="J3:L3"/>
    <mergeCell ref="AC25:AE25"/>
    <mergeCell ref="AC1:AE1"/>
    <mergeCell ref="AC2:AE2"/>
    <mergeCell ref="AC3:AE3"/>
    <mergeCell ref="AC4:AE4"/>
    <mergeCell ref="AC22:AE22"/>
    <mergeCell ref="AC23:AE23"/>
    <mergeCell ref="AC24:AE24"/>
  </mergeCells>
  <dataValidations count="3">
    <dataValidation allowBlank="1" showInputMessage="1" showErrorMessage="1" prompt="Importe del trimestre anterior" sqref="Y45"/>
    <dataValidation allowBlank="1" showInputMessage="1" showErrorMessage="1" prompt="Saldo al 31 de diciembre del año anterior que se presenta" sqref="Z7"/>
    <dataValidation allowBlank="1" showInputMessage="1" showErrorMessage="1" prompt="Importe final del periodo que corresponde la información financiera trimestral que se presenta." sqref="Z45 Y7 Y19"/>
  </dataValidation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showGridLines="0" zoomScaleNormal="100" workbookViewId="0">
      <selection sqref="A1:XFD1048576"/>
    </sheetView>
  </sheetViews>
  <sheetFormatPr baseColWidth="10" defaultColWidth="12" defaultRowHeight="11.25" x14ac:dyDescent="0.2"/>
  <cols>
    <col min="1" max="1" width="6.83203125" style="257" customWidth="1"/>
    <col min="2" max="2" width="1.83203125" style="257" customWidth="1"/>
    <col min="3" max="3" width="62.5" style="257" customWidth="1"/>
    <col min="4" max="4" width="12.6640625" style="257" bestFit="1" customWidth="1"/>
    <col min="5" max="5" width="15.1640625" style="257" bestFit="1" customWidth="1"/>
    <col min="6" max="6" width="12.6640625" style="257" bestFit="1" customWidth="1"/>
    <col min="7" max="7" width="17.83203125" style="257" customWidth="1"/>
    <col min="8" max="9" width="12.6640625" style="257" bestFit="1" customWidth="1"/>
    <col min="10" max="16384" width="12" style="257"/>
  </cols>
  <sheetData>
    <row r="1" spans="2:10" s="250" customFormat="1" ht="37.5" customHeight="1" x14ac:dyDescent="0.2">
      <c r="B1" s="605" t="s">
        <v>4512</v>
      </c>
      <c r="C1" s="606"/>
      <c r="D1" s="606"/>
      <c r="E1" s="606"/>
      <c r="F1" s="606"/>
      <c r="G1" s="606"/>
      <c r="H1" s="606"/>
      <c r="I1" s="607"/>
    </row>
    <row r="2" spans="2:10" s="250" customFormat="1" x14ac:dyDescent="0.2">
      <c r="B2" s="608" t="s">
        <v>241</v>
      </c>
      <c r="C2" s="609"/>
      <c r="D2" s="606" t="s">
        <v>242</v>
      </c>
      <c r="E2" s="606"/>
      <c r="F2" s="606"/>
      <c r="G2" s="606"/>
      <c r="H2" s="606"/>
      <c r="I2" s="614" t="s">
        <v>243</v>
      </c>
    </row>
    <row r="3" spans="2:10" s="251" customFormat="1" ht="24.95" customHeight="1" x14ac:dyDescent="0.2">
      <c r="B3" s="610"/>
      <c r="C3" s="611"/>
      <c r="D3" s="252" t="s">
        <v>244</v>
      </c>
      <c r="E3" s="253" t="s">
        <v>245</v>
      </c>
      <c r="F3" s="253" t="s">
        <v>246</v>
      </c>
      <c r="G3" s="253" t="s">
        <v>247</v>
      </c>
      <c r="H3" s="254" t="s">
        <v>248</v>
      </c>
      <c r="I3" s="615"/>
    </row>
    <row r="4" spans="2:10" s="251" customFormat="1" x14ac:dyDescent="0.2">
      <c r="B4" s="612"/>
      <c r="C4" s="613"/>
      <c r="D4" s="255" t="s">
        <v>249</v>
      </c>
      <c r="E4" s="256" t="s">
        <v>250</v>
      </c>
      <c r="F4" s="256" t="s">
        <v>251</v>
      </c>
      <c r="G4" s="256" t="s">
        <v>252</v>
      </c>
      <c r="H4" s="256" t="s">
        <v>253</v>
      </c>
      <c r="I4" s="256" t="s">
        <v>254</v>
      </c>
    </row>
    <row r="5" spans="2:10" x14ac:dyDescent="0.2">
      <c r="B5" s="258"/>
      <c r="C5" s="259" t="s">
        <v>1</v>
      </c>
      <c r="D5" s="260">
        <v>0</v>
      </c>
      <c r="E5" s="260">
        <v>0</v>
      </c>
      <c r="F5" s="260">
        <f>D5+E5</f>
        <v>0</v>
      </c>
      <c r="G5" s="260">
        <v>0</v>
      </c>
      <c r="H5" s="260">
        <v>0</v>
      </c>
      <c r="I5" s="260">
        <f>H5-D5</f>
        <v>0</v>
      </c>
      <c r="J5" s="473" t="s">
        <v>4443</v>
      </c>
    </row>
    <row r="6" spans="2:10" x14ac:dyDescent="0.2">
      <c r="B6" s="261"/>
      <c r="C6" s="262" t="s">
        <v>35</v>
      </c>
      <c r="D6" s="263">
        <v>0</v>
      </c>
      <c r="E6" s="263">
        <v>0</v>
      </c>
      <c r="F6" s="263">
        <f t="shared" ref="F6:F14" si="0">D6+E6</f>
        <v>0</v>
      </c>
      <c r="G6" s="263">
        <v>0</v>
      </c>
      <c r="H6" s="263">
        <v>0</v>
      </c>
      <c r="I6" s="263">
        <f t="shared" ref="I6:I14" si="1">H6-D6</f>
        <v>0</v>
      </c>
      <c r="J6" s="473" t="s">
        <v>4444</v>
      </c>
    </row>
    <row r="7" spans="2:10" x14ac:dyDescent="0.2">
      <c r="B7" s="258"/>
      <c r="C7" s="259" t="s">
        <v>11</v>
      </c>
      <c r="D7" s="263">
        <v>0</v>
      </c>
      <c r="E7" s="263">
        <v>0</v>
      </c>
      <c r="F7" s="263">
        <f t="shared" si="0"/>
        <v>0</v>
      </c>
      <c r="G7" s="263">
        <v>0</v>
      </c>
      <c r="H7" s="263">
        <v>0</v>
      </c>
      <c r="I7" s="263">
        <f t="shared" si="1"/>
        <v>0</v>
      </c>
      <c r="J7" s="473" t="s">
        <v>4445</v>
      </c>
    </row>
    <row r="8" spans="2:10" x14ac:dyDescent="0.2">
      <c r="B8" s="258"/>
      <c r="C8" s="259" t="s">
        <v>2</v>
      </c>
      <c r="D8" s="263">
        <v>0</v>
      </c>
      <c r="E8" s="263">
        <v>0</v>
      </c>
      <c r="F8" s="263">
        <f t="shared" si="0"/>
        <v>0</v>
      </c>
      <c r="G8" s="263">
        <v>0</v>
      </c>
      <c r="H8" s="263">
        <v>0</v>
      </c>
      <c r="I8" s="263">
        <f t="shared" si="1"/>
        <v>0</v>
      </c>
      <c r="J8" s="473" t="s">
        <v>4446</v>
      </c>
    </row>
    <row r="9" spans="2:10" x14ac:dyDescent="0.2">
      <c r="B9" s="258"/>
      <c r="C9" s="259" t="s">
        <v>47</v>
      </c>
      <c r="D9" s="263">
        <v>0</v>
      </c>
      <c r="E9" s="263">
        <v>0</v>
      </c>
      <c r="F9" s="263">
        <f t="shared" si="0"/>
        <v>0</v>
      </c>
      <c r="G9" s="263">
        <v>0</v>
      </c>
      <c r="H9" s="263">
        <v>0</v>
      </c>
      <c r="I9" s="263">
        <f t="shared" si="1"/>
        <v>0</v>
      </c>
      <c r="J9" s="473" t="s">
        <v>4447</v>
      </c>
    </row>
    <row r="10" spans="2:10" x14ac:dyDescent="0.2">
      <c r="B10" s="261"/>
      <c r="C10" s="262" t="s">
        <v>48</v>
      </c>
      <c r="D10" s="263">
        <v>0</v>
      </c>
      <c r="E10" s="263">
        <v>0</v>
      </c>
      <c r="F10" s="263">
        <f t="shared" si="0"/>
        <v>0</v>
      </c>
      <c r="G10" s="263">
        <v>0</v>
      </c>
      <c r="H10" s="263">
        <v>0</v>
      </c>
      <c r="I10" s="263">
        <f t="shared" si="1"/>
        <v>0</v>
      </c>
      <c r="J10" s="473" t="s">
        <v>4448</v>
      </c>
    </row>
    <row r="11" spans="2:10" x14ac:dyDescent="0.2">
      <c r="B11" s="264"/>
      <c r="C11" s="259" t="s">
        <v>255</v>
      </c>
      <c r="D11" s="263">
        <v>2930430</v>
      </c>
      <c r="E11" s="263">
        <v>4387698.22</v>
      </c>
      <c r="F11" s="263">
        <f t="shared" si="0"/>
        <v>7318128.2199999997</v>
      </c>
      <c r="G11" s="263">
        <v>3030909.69</v>
      </c>
      <c r="H11" s="263">
        <v>3030909.69</v>
      </c>
      <c r="I11" s="263">
        <f t="shared" si="1"/>
        <v>100479.68999999994</v>
      </c>
      <c r="J11" s="473" t="s">
        <v>4449</v>
      </c>
    </row>
    <row r="12" spans="2:10" ht="22.5" x14ac:dyDescent="0.2">
      <c r="B12" s="264"/>
      <c r="C12" s="259" t="s">
        <v>256</v>
      </c>
      <c r="D12" s="263">
        <v>0</v>
      </c>
      <c r="E12" s="263">
        <v>30630844.5</v>
      </c>
      <c r="F12" s="263">
        <f t="shared" si="0"/>
        <v>30630844.5</v>
      </c>
      <c r="G12" s="263">
        <v>21734168.629999999</v>
      </c>
      <c r="H12" s="263">
        <v>21734168.629999999</v>
      </c>
      <c r="I12" s="263">
        <f t="shared" si="1"/>
        <v>21734168.629999999</v>
      </c>
      <c r="J12" s="473" t="s">
        <v>4450</v>
      </c>
    </row>
    <row r="13" spans="2:10" ht="22.5" x14ac:dyDescent="0.2">
      <c r="B13" s="264"/>
      <c r="C13" s="259" t="s">
        <v>52</v>
      </c>
      <c r="D13" s="263">
        <v>19842800</v>
      </c>
      <c r="E13" s="263">
        <v>855952.41</v>
      </c>
      <c r="F13" s="263">
        <f t="shared" si="0"/>
        <v>20698752.41</v>
      </c>
      <c r="G13" s="263">
        <v>16818337.98</v>
      </c>
      <c r="H13" s="263">
        <v>16818337.98</v>
      </c>
      <c r="I13" s="263">
        <f t="shared" si="1"/>
        <v>-3024462.0199999996</v>
      </c>
      <c r="J13" s="473" t="s">
        <v>4451</v>
      </c>
    </row>
    <row r="14" spans="2:10" x14ac:dyDescent="0.2">
      <c r="B14" s="258"/>
      <c r="C14" s="259" t="s">
        <v>207</v>
      </c>
      <c r="D14" s="263">
        <v>0</v>
      </c>
      <c r="E14" s="263">
        <v>0</v>
      </c>
      <c r="F14" s="263">
        <f t="shared" si="0"/>
        <v>0</v>
      </c>
      <c r="G14" s="263">
        <v>0</v>
      </c>
      <c r="H14" s="263">
        <v>0</v>
      </c>
      <c r="I14" s="263">
        <f t="shared" si="1"/>
        <v>0</v>
      </c>
      <c r="J14" s="473" t="s">
        <v>4452</v>
      </c>
    </row>
    <row r="15" spans="2:10" x14ac:dyDescent="0.2">
      <c r="B15" s="258"/>
      <c r="D15" s="265"/>
      <c r="E15" s="265"/>
      <c r="F15" s="265"/>
      <c r="G15" s="265"/>
      <c r="H15" s="265"/>
      <c r="I15" s="265"/>
      <c r="J15" s="473" t="s">
        <v>145</v>
      </c>
    </row>
    <row r="16" spans="2:10" x14ac:dyDescent="0.2">
      <c r="B16" s="266"/>
      <c r="C16" s="267" t="s">
        <v>138</v>
      </c>
      <c r="D16" s="268">
        <f>SUM(D5:D14)</f>
        <v>22773230</v>
      </c>
      <c r="E16" s="268">
        <f t="shared" ref="E16:I16" si="2">SUM(E5:E14)</f>
        <v>35874495.129999995</v>
      </c>
      <c r="F16" s="268">
        <f t="shared" si="2"/>
        <v>58647725.129999995</v>
      </c>
      <c r="G16" s="268">
        <f t="shared" si="2"/>
        <v>41583416.299999997</v>
      </c>
      <c r="H16" s="269">
        <f t="shared" si="2"/>
        <v>41583416.299999997</v>
      </c>
      <c r="I16" s="270">
        <f t="shared" si="2"/>
        <v>18810186.300000001</v>
      </c>
      <c r="J16" s="473" t="s">
        <v>145</v>
      </c>
    </row>
    <row r="17" spans="2:10" x14ac:dyDescent="0.2">
      <c r="B17" s="271"/>
      <c r="C17" s="272"/>
      <c r="D17" s="273"/>
      <c r="E17" s="273"/>
      <c r="F17" s="274"/>
      <c r="G17" s="275" t="s">
        <v>257</v>
      </c>
      <c r="H17" s="276"/>
      <c r="I17" s="277"/>
      <c r="J17" s="473" t="s">
        <v>145</v>
      </c>
    </row>
    <row r="18" spans="2:10" x14ac:dyDescent="0.2">
      <c r="B18" s="616" t="s">
        <v>258</v>
      </c>
      <c r="C18" s="617"/>
      <c r="D18" s="606" t="s">
        <v>242</v>
      </c>
      <c r="E18" s="606"/>
      <c r="F18" s="606"/>
      <c r="G18" s="606"/>
      <c r="H18" s="606"/>
      <c r="I18" s="614" t="s">
        <v>243</v>
      </c>
      <c r="J18" s="473" t="s">
        <v>145</v>
      </c>
    </row>
    <row r="19" spans="2:10" ht="22.5" x14ac:dyDescent="0.2">
      <c r="B19" s="618"/>
      <c r="C19" s="619"/>
      <c r="D19" s="252" t="s">
        <v>244</v>
      </c>
      <c r="E19" s="253" t="s">
        <v>245</v>
      </c>
      <c r="F19" s="253" t="s">
        <v>246</v>
      </c>
      <c r="G19" s="253" t="s">
        <v>247</v>
      </c>
      <c r="H19" s="254" t="s">
        <v>248</v>
      </c>
      <c r="I19" s="615"/>
      <c r="J19" s="473" t="s">
        <v>145</v>
      </c>
    </row>
    <row r="20" spans="2:10" x14ac:dyDescent="0.2">
      <c r="B20" s="620"/>
      <c r="C20" s="621"/>
      <c r="D20" s="255" t="s">
        <v>249</v>
      </c>
      <c r="E20" s="256" t="s">
        <v>250</v>
      </c>
      <c r="F20" s="256" t="s">
        <v>251</v>
      </c>
      <c r="G20" s="256" t="s">
        <v>252</v>
      </c>
      <c r="H20" s="256" t="s">
        <v>253</v>
      </c>
      <c r="I20" s="256" t="s">
        <v>254</v>
      </c>
      <c r="J20" s="473" t="s">
        <v>145</v>
      </c>
    </row>
    <row r="21" spans="2:10" x14ac:dyDescent="0.2">
      <c r="B21" s="278" t="s">
        <v>259</v>
      </c>
      <c r="C21" s="279"/>
      <c r="D21" s="280">
        <f t="shared" ref="D21:I21" si="3">SUM(D22+D23+D24+D25+D26+D27+D28+D29)</f>
        <v>0</v>
      </c>
      <c r="E21" s="280">
        <f t="shared" si="3"/>
        <v>0</v>
      </c>
      <c r="F21" s="280">
        <f t="shared" si="3"/>
        <v>0</v>
      </c>
      <c r="G21" s="280">
        <f t="shared" si="3"/>
        <v>0</v>
      </c>
      <c r="H21" s="280">
        <f t="shared" si="3"/>
        <v>0</v>
      </c>
      <c r="I21" s="280">
        <f t="shared" si="3"/>
        <v>0</v>
      </c>
      <c r="J21" s="473" t="s">
        <v>145</v>
      </c>
    </row>
    <row r="22" spans="2:10" x14ac:dyDescent="0.2">
      <c r="B22" s="281"/>
      <c r="C22" s="282" t="s">
        <v>1</v>
      </c>
      <c r="D22" s="283">
        <v>0</v>
      </c>
      <c r="E22" s="283">
        <v>0</v>
      </c>
      <c r="F22" s="283">
        <f t="shared" ref="F22:F29" si="4">D22+E22</f>
        <v>0</v>
      </c>
      <c r="G22" s="283">
        <v>0</v>
      </c>
      <c r="H22" s="283">
        <v>0</v>
      </c>
      <c r="I22" s="283">
        <f t="shared" ref="I22:I29" si="5">H22-D22</f>
        <v>0</v>
      </c>
      <c r="J22" s="473" t="s">
        <v>4443</v>
      </c>
    </row>
    <row r="23" spans="2:10" x14ac:dyDescent="0.2">
      <c r="B23" s="281"/>
      <c r="C23" s="282" t="s">
        <v>35</v>
      </c>
      <c r="D23" s="283">
        <v>0</v>
      </c>
      <c r="E23" s="283">
        <v>0</v>
      </c>
      <c r="F23" s="283">
        <f t="shared" si="4"/>
        <v>0</v>
      </c>
      <c r="G23" s="283">
        <v>0</v>
      </c>
      <c r="H23" s="283">
        <v>0</v>
      </c>
      <c r="I23" s="283">
        <f t="shared" si="5"/>
        <v>0</v>
      </c>
      <c r="J23" s="473" t="s">
        <v>4444</v>
      </c>
    </row>
    <row r="24" spans="2:10" x14ac:dyDescent="0.2">
      <c r="B24" s="281"/>
      <c r="C24" s="282" t="s">
        <v>11</v>
      </c>
      <c r="D24" s="283">
        <v>0</v>
      </c>
      <c r="E24" s="283">
        <v>0</v>
      </c>
      <c r="F24" s="283">
        <f t="shared" si="4"/>
        <v>0</v>
      </c>
      <c r="G24" s="283">
        <v>0</v>
      </c>
      <c r="H24" s="283">
        <v>0</v>
      </c>
      <c r="I24" s="283">
        <f t="shared" si="5"/>
        <v>0</v>
      </c>
      <c r="J24" s="473" t="s">
        <v>4445</v>
      </c>
    </row>
    <row r="25" spans="2:10" x14ac:dyDescent="0.2">
      <c r="B25" s="281"/>
      <c r="C25" s="282" t="s">
        <v>2</v>
      </c>
      <c r="D25" s="283">
        <v>0</v>
      </c>
      <c r="E25" s="283">
        <v>0</v>
      </c>
      <c r="F25" s="283">
        <f t="shared" si="4"/>
        <v>0</v>
      </c>
      <c r="G25" s="283">
        <v>0</v>
      </c>
      <c r="H25" s="283">
        <v>0</v>
      </c>
      <c r="I25" s="283">
        <f t="shared" si="5"/>
        <v>0</v>
      </c>
      <c r="J25" s="473" t="s">
        <v>4446</v>
      </c>
    </row>
    <row r="26" spans="2:10" x14ac:dyDescent="0.2">
      <c r="B26" s="281"/>
      <c r="C26" s="282" t="s">
        <v>260</v>
      </c>
      <c r="D26" s="283">
        <v>0</v>
      </c>
      <c r="E26" s="283">
        <v>0</v>
      </c>
      <c r="F26" s="283">
        <f t="shared" si="4"/>
        <v>0</v>
      </c>
      <c r="G26" s="283">
        <v>0</v>
      </c>
      <c r="H26" s="283">
        <v>0</v>
      </c>
      <c r="I26" s="283">
        <f t="shared" si="5"/>
        <v>0</v>
      </c>
      <c r="J26" s="473" t="s">
        <v>4447</v>
      </c>
    </row>
    <row r="27" spans="2:10" x14ac:dyDescent="0.2">
      <c r="B27" s="281"/>
      <c r="C27" s="282" t="s">
        <v>261</v>
      </c>
      <c r="D27" s="283">
        <v>0</v>
      </c>
      <c r="E27" s="283">
        <v>0</v>
      </c>
      <c r="F27" s="283">
        <f t="shared" si="4"/>
        <v>0</v>
      </c>
      <c r="G27" s="283">
        <v>0</v>
      </c>
      <c r="H27" s="283">
        <v>0</v>
      </c>
      <c r="I27" s="283">
        <f t="shared" si="5"/>
        <v>0</v>
      </c>
      <c r="J27" s="473" t="s">
        <v>4448</v>
      </c>
    </row>
    <row r="28" spans="2:10" ht="22.5" x14ac:dyDescent="0.2">
      <c r="B28" s="281"/>
      <c r="C28" s="282" t="s">
        <v>51</v>
      </c>
      <c r="D28" s="283">
        <v>0</v>
      </c>
      <c r="E28" s="283">
        <v>0</v>
      </c>
      <c r="F28" s="283">
        <f t="shared" si="4"/>
        <v>0</v>
      </c>
      <c r="G28" s="283">
        <v>0</v>
      </c>
      <c r="H28" s="283">
        <v>0</v>
      </c>
      <c r="I28" s="283">
        <f t="shared" si="5"/>
        <v>0</v>
      </c>
      <c r="J28" s="473" t="s">
        <v>4450</v>
      </c>
    </row>
    <row r="29" spans="2:10" ht="22.5" x14ac:dyDescent="0.2">
      <c r="B29" s="281"/>
      <c r="C29" s="282" t="s">
        <v>52</v>
      </c>
      <c r="D29" s="283">
        <v>0</v>
      </c>
      <c r="E29" s="283">
        <v>0</v>
      </c>
      <c r="F29" s="283">
        <f t="shared" si="4"/>
        <v>0</v>
      </c>
      <c r="G29" s="283">
        <v>0</v>
      </c>
      <c r="H29" s="283">
        <v>0</v>
      </c>
      <c r="I29" s="283">
        <f t="shared" si="5"/>
        <v>0</v>
      </c>
      <c r="J29" s="473" t="s">
        <v>4451</v>
      </c>
    </row>
    <row r="30" spans="2:10" ht="3" customHeight="1" x14ac:dyDescent="0.2">
      <c r="B30" s="281"/>
      <c r="C30" s="282"/>
      <c r="D30" s="283"/>
      <c r="E30" s="283"/>
      <c r="F30" s="283"/>
      <c r="G30" s="283"/>
      <c r="H30" s="283"/>
      <c r="I30" s="283"/>
      <c r="J30" s="473" t="s">
        <v>145</v>
      </c>
    </row>
    <row r="31" spans="2:10" ht="38.25" customHeight="1" x14ac:dyDescent="0.2">
      <c r="B31" s="602" t="s">
        <v>262</v>
      </c>
      <c r="C31" s="603"/>
      <c r="D31" s="284">
        <f t="shared" ref="D31:I31" si="6">SUM(D32:D35)</f>
        <v>22773230</v>
      </c>
      <c r="E31" s="284">
        <f t="shared" si="6"/>
        <v>5243650.63</v>
      </c>
      <c r="F31" s="284">
        <f t="shared" si="6"/>
        <v>28016880.629999999</v>
      </c>
      <c r="G31" s="284">
        <f t="shared" si="6"/>
        <v>19849247.670000002</v>
      </c>
      <c r="H31" s="284">
        <f t="shared" si="6"/>
        <v>19849247.670000002</v>
      </c>
      <c r="I31" s="284">
        <f t="shared" si="6"/>
        <v>-2923982.3299999996</v>
      </c>
      <c r="J31" s="473" t="s">
        <v>145</v>
      </c>
    </row>
    <row r="32" spans="2:10" x14ac:dyDescent="0.2">
      <c r="B32" s="281"/>
      <c r="C32" s="282" t="s">
        <v>35</v>
      </c>
      <c r="D32" s="283">
        <v>0</v>
      </c>
      <c r="E32" s="283">
        <v>0</v>
      </c>
      <c r="F32" s="283">
        <f>D32+E32</f>
        <v>0</v>
      </c>
      <c r="G32" s="283">
        <v>0</v>
      </c>
      <c r="H32" s="283">
        <v>0</v>
      </c>
      <c r="I32" s="283">
        <f>H32-D32</f>
        <v>0</v>
      </c>
      <c r="J32" s="473" t="s">
        <v>4444</v>
      </c>
    </row>
    <row r="33" spans="2:10" x14ac:dyDescent="0.2">
      <c r="B33" s="281"/>
      <c r="C33" s="282" t="s">
        <v>263</v>
      </c>
      <c r="D33" s="283">
        <v>0</v>
      </c>
      <c r="E33" s="283">
        <v>0</v>
      </c>
      <c r="F33" s="283">
        <f>D33+E33</f>
        <v>0</v>
      </c>
      <c r="G33" s="283">
        <v>0</v>
      </c>
      <c r="H33" s="283">
        <v>0</v>
      </c>
      <c r="I33" s="283">
        <f t="shared" ref="I33:I35" si="7">H33-D33</f>
        <v>0</v>
      </c>
      <c r="J33" s="473" t="s">
        <v>4447</v>
      </c>
    </row>
    <row r="34" spans="2:10" x14ac:dyDescent="0.2">
      <c r="B34" s="281"/>
      <c r="C34" s="282" t="s">
        <v>264</v>
      </c>
      <c r="D34" s="283">
        <v>2930430</v>
      </c>
      <c r="E34" s="283">
        <v>4387698.22</v>
      </c>
      <c r="F34" s="283">
        <f>D34+E34</f>
        <v>7318128.2199999997</v>
      </c>
      <c r="G34" s="283">
        <v>3030909.69</v>
      </c>
      <c r="H34" s="283">
        <v>3030909.69</v>
      </c>
      <c r="I34" s="283">
        <f t="shared" si="7"/>
        <v>100479.68999999994</v>
      </c>
      <c r="J34" s="473" t="s">
        <v>4449</v>
      </c>
    </row>
    <row r="35" spans="2:10" ht="22.5" x14ac:dyDescent="0.2">
      <c r="B35" s="281"/>
      <c r="C35" s="282" t="s">
        <v>52</v>
      </c>
      <c r="D35" s="283">
        <v>19842800</v>
      </c>
      <c r="E35" s="283">
        <v>855952.41</v>
      </c>
      <c r="F35" s="283">
        <f>D35+E35</f>
        <v>20698752.41</v>
      </c>
      <c r="G35" s="283">
        <v>16818337.98</v>
      </c>
      <c r="H35" s="283">
        <v>16818337.98</v>
      </c>
      <c r="I35" s="283">
        <f t="shared" si="7"/>
        <v>-3024462.0199999996</v>
      </c>
      <c r="J35" s="473" t="s">
        <v>4451</v>
      </c>
    </row>
    <row r="36" spans="2:10" x14ac:dyDescent="0.2">
      <c r="B36" s="281"/>
      <c r="C36" s="282"/>
      <c r="D36" s="283"/>
      <c r="E36" s="283"/>
      <c r="F36" s="283"/>
      <c r="G36" s="283"/>
      <c r="H36" s="283"/>
      <c r="I36" s="283"/>
      <c r="J36" s="473" t="s">
        <v>145</v>
      </c>
    </row>
    <row r="37" spans="2:10" x14ac:dyDescent="0.2">
      <c r="B37" s="285" t="s">
        <v>265</v>
      </c>
      <c r="C37" s="286"/>
      <c r="D37" s="284">
        <f t="shared" ref="D37:I37" si="8">SUM(D38)</f>
        <v>0</v>
      </c>
      <c r="E37" s="284">
        <f t="shared" si="8"/>
        <v>0</v>
      </c>
      <c r="F37" s="284">
        <f t="shared" si="8"/>
        <v>0</v>
      </c>
      <c r="G37" s="284">
        <f t="shared" si="8"/>
        <v>0</v>
      </c>
      <c r="H37" s="284">
        <f t="shared" si="8"/>
        <v>0</v>
      </c>
      <c r="I37" s="284">
        <f t="shared" si="8"/>
        <v>0</v>
      </c>
      <c r="J37" s="473" t="s">
        <v>145</v>
      </c>
    </row>
    <row r="38" spans="2:10" x14ac:dyDescent="0.2">
      <c r="B38" s="45"/>
      <c r="C38" s="282" t="s">
        <v>207</v>
      </c>
      <c r="D38" s="283">
        <v>0</v>
      </c>
      <c r="E38" s="283">
        <v>0</v>
      </c>
      <c r="F38" s="283">
        <f>D38+E38</f>
        <v>0</v>
      </c>
      <c r="G38" s="283">
        <v>0</v>
      </c>
      <c r="H38" s="283">
        <v>0</v>
      </c>
      <c r="I38" s="283">
        <f>H38-D38</f>
        <v>0</v>
      </c>
      <c r="J38" s="473" t="s">
        <v>4452</v>
      </c>
    </row>
    <row r="39" spans="2:10" x14ac:dyDescent="0.2">
      <c r="B39" s="287"/>
      <c r="C39" s="288" t="s">
        <v>138</v>
      </c>
      <c r="D39" s="268">
        <f>SUM(D37+D31+D21)</f>
        <v>22773230</v>
      </c>
      <c r="E39" s="268">
        <f t="shared" ref="E39:I39" si="9">SUM(E37+E31+E21)</f>
        <v>5243650.63</v>
      </c>
      <c r="F39" s="268">
        <f t="shared" si="9"/>
        <v>28016880.629999999</v>
      </c>
      <c r="G39" s="268">
        <f t="shared" si="9"/>
        <v>19849247.670000002</v>
      </c>
      <c r="H39" s="268">
        <f t="shared" si="9"/>
        <v>19849247.670000002</v>
      </c>
      <c r="I39" s="270">
        <f t="shared" si="9"/>
        <v>-2923982.3299999996</v>
      </c>
      <c r="J39" s="473" t="s">
        <v>145</v>
      </c>
    </row>
    <row r="40" spans="2:10" x14ac:dyDescent="0.2">
      <c r="B40" s="474"/>
      <c r="C40" s="272"/>
      <c r="D40" s="273"/>
      <c r="E40" s="273"/>
      <c r="F40" s="273"/>
      <c r="G40" s="275" t="s">
        <v>257</v>
      </c>
      <c r="H40" s="475"/>
      <c r="I40" s="277"/>
      <c r="J40" s="473" t="s">
        <v>145</v>
      </c>
    </row>
    <row r="41" spans="2:10" x14ac:dyDescent="0.2">
      <c r="C41" s="12" t="s">
        <v>56</v>
      </c>
    </row>
    <row r="42" spans="2:10" x14ac:dyDescent="0.2">
      <c r="C42" s="289" t="s">
        <v>266</v>
      </c>
    </row>
    <row r="43" spans="2:10" x14ac:dyDescent="0.2">
      <c r="C43" s="289" t="s">
        <v>267</v>
      </c>
    </row>
    <row r="44" spans="2:10" ht="26.25" customHeight="1" x14ac:dyDescent="0.2">
      <c r="C44" s="604" t="s">
        <v>268</v>
      </c>
      <c r="D44" s="604"/>
      <c r="E44" s="604"/>
      <c r="F44" s="604"/>
      <c r="G44" s="604"/>
      <c r="H44" s="604"/>
      <c r="I44" s="604"/>
    </row>
    <row r="45" spans="2:10" ht="3" customHeight="1" x14ac:dyDescent="0.2"/>
    <row r="49" spans="3:7" x14ac:dyDescent="0.2">
      <c r="C49" s="476" t="s">
        <v>3814</v>
      </c>
      <c r="D49" s="8"/>
      <c r="E49" s="9"/>
      <c r="F49" s="9"/>
      <c r="G49" s="477" t="s">
        <v>3815</v>
      </c>
    </row>
    <row r="50" spans="3:7" x14ac:dyDescent="0.2">
      <c r="C50" s="8" t="s">
        <v>3880</v>
      </c>
      <c r="D50" s="8"/>
      <c r="E50" s="9"/>
      <c r="F50" s="9"/>
      <c r="G50" s="500" t="s">
        <v>413</v>
      </c>
    </row>
  </sheetData>
  <sheetProtection formatCells="0" formatColumns="0" formatRows="0" insertRows="0" autoFilter="0"/>
  <mergeCells count="9">
    <mergeCell ref="B31:C31"/>
    <mergeCell ref="C44:I44"/>
    <mergeCell ref="B1:I1"/>
    <mergeCell ref="B2:C4"/>
    <mergeCell ref="D2:H2"/>
    <mergeCell ref="I2:I3"/>
    <mergeCell ref="B18:C20"/>
    <mergeCell ref="D18:H18"/>
    <mergeCell ref="I18:I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zoomScale="94" zoomScaleNormal="94" workbookViewId="0">
      <selection activeCell="K25" sqref="K25"/>
    </sheetView>
  </sheetViews>
  <sheetFormatPr baseColWidth="10" defaultRowHeight="14.25" customHeight="1" x14ac:dyDescent="0.2"/>
  <cols>
    <col min="1" max="1" width="1.33203125" style="14" customWidth="1"/>
    <col min="2" max="2" width="80.5" style="14" customWidth="1"/>
    <col min="3" max="8" width="18.33203125" style="14" customWidth="1"/>
    <col min="9" max="16384" width="12" style="14"/>
  </cols>
  <sheetData>
    <row r="1" spans="1:8" ht="45" customHeight="1" x14ac:dyDescent="0.2">
      <c r="A1" s="628" t="s">
        <v>4514</v>
      </c>
      <c r="B1" s="629"/>
      <c r="C1" s="629"/>
      <c r="D1" s="629"/>
      <c r="E1" s="629"/>
      <c r="F1" s="629"/>
      <c r="G1" s="629"/>
      <c r="H1" s="630"/>
    </row>
    <row r="2" spans="1:8" ht="11.25" x14ac:dyDescent="0.2">
      <c r="A2" s="622" t="s">
        <v>116</v>
      </c>
      <c r="B2" s="623"/>
      <c r="C2" s="628" t="s">
        <v>279</v>
      </c>
      <c r="D2" s="629"/>
      <c r="E2" s="629"/>
      <c r="F2" s="629"/>
      <c r="G2" s="630"/>
      <c r="H2" s="631" t="s">
        <v>269</v>
      </c>
    </row>
    <row r="3" spans="1:8" ht="24.95" customHeight="1" x14ac:dyDescent="0.2">
      <c r="A3" s="624"/>
      <c r="B3" s="625"/>
      <c r="C3" s="52" t="s">
        <v>270</v>
      </c>
      <c r="D3" s="52" t="s">
        <v>271</v>
      </c>
      <c r="E3" s="52" t="s">
        <v>246</v>
      </c>
      <c r="F3" s="52" t="s">
        <v>247</v>
      </c>
      <c r="G3" s="52" t="s">
        <v>272</v>
      </c>
      <c r="H3" s="632"/>
    </row>
    <row r="4" spans="1:8" ht="11.25" x14ac:dyDescent="0.2">
      <c r="A4" s="626"/>
      <c r="B4" s="627"/>
      <c r="C4" s="53">
        <v>1</v>
      </c>
      <c r="D4" s="53">
        <v>2</v>
      </c>
      <c r="E4" s="53" t="s">
        <v>273</v>
      </c>
      <c r="F4" s="53">
        <v>4</v>
      </c>
      <c r="G4" s="53">
        <v>5</v>
      </c>
      <c r="H4" s="53" t="s">
        <v>274</v>
      </c>
    </row>
    <row r="5" spans="1:8" ht="11.25" x14ac:dyDescent="0.2">
      <c r="A5" s="410"/>
      <c r="B5" s="411"/>
      <c r="C5" s="412"/>
      <c r="D5" s="412"/>
      <c r="E5" s="412"/>
      <c r="F5" s="412"/>
      <c r="G5" s="412"/>
      <c r="H5" s="412"/>
    </row>
    <row r="6" spans="1:8" ht="11.25" x14ac:dyDescent="0.2">
      <c r="A6" s="413"/>
      <c r="B6" s="414" t="s">
        <v>3899</v>
      </c>
      <c r="C6" s="290">
        <v>1164253.27</v>
      </c>
      <c r="D6" s="290">
        <v>1212334.27</v>
      </c>
      <c r="E6" s="290">
        <f>C6+D6</f>
        <v>2376587.54</v>
      </c>
      <c r="F6" s="290">
        <v>1433539.12</v>
      </c>
      <c r="G6" s="290">
        <v>1424885.12</v>
      </c>
      <c r="H6" s="290">
        <f>E6-F6</f>
        <v>943048.41999999993</v>
      </c>
    </row>
    <row r="7" spans="1:8" ht="11.25" x14ac:dyDescent="0.2">
      <c r="A7" s="413"/>
      <c r="B7" s="414" t="s">
        <v>3900</v>
      </c>
      <c r="C7" s="290">
        <v>15168739.289999999</v>
      </c>
      <c r="D7" s="290">
        <v>19062139.199999999</v>
      </c>
      <c r="E7" s="290">
        <f t="shared" ref="E7:E12" si="0">C7+D7</f>
        <v>34230878.489999995</v>
      </c>
      <c r="F7" s="290">
        <v>20896135.940000001</v>
      </c>
      <c r="G7" s="290">
        <v>20733412.760000002</v>
      </c>
      <c r="H7" s="290">
        <f t="shared" ref="H7:H12" si="1">E7-F7</f>
        <v>13334742.549999993</v>
      </c>
    </row>
    <row r="8" spans="1:8" ht="11.25" x14ac:dyDescent="0.2">
      <c r="A8" s="413"/>
      <c r="B8" s="414" t="s">
        <v>3901</v>
      </c>
      <c r="C8" s="290">
        <v>4513699.67</v>
      </c>
      <c r="D8" s="290">
        <v>13241041.539999999</v>
      </c>
      <c r="E8" s="290">
        <f t="shared" si="0"/>
        <v>17754741.210000001</v>
      </c>
      <c r="F8" s="290">
        <v>6769155.3200000003</v>
      </c>
      <c r="G8" s="290">
        <v>6741187.2999999998</v>
      </c>
      <c r="H8" s="290">
        <f t="shared" si="1"/>
        <v>10985585.890000001</v>
      </c>
    </row>
    <row r="9" spans="1:8" ht="11.25" x14ac:dyDescent="0.2">
      <c r="A9" s="413"/>
      <c r="B9" s="414" t="s">
        <v>3902</v>
      </c>
      <c r="C9" s="290">
        <v>1926537.77</v>
      </c>
      <c r="D9" s="290">
        <v>2358980.12</v>
      </c>
      <c r="E9" s="290">
        <f t="shared" si="0"/>
        <v>4285517.8900000006</v>
      </c>
      <c r="F9" s="290">
        <v>2429640.37</v>
      </c>
      <c r="G9" s="290">
        <v>2410881.75</v>
      </c>
      <c r="H9" s="290">
        <f t="shared" si="1"/>
        <v>1855877.5200000005</v>
      </c>
    </row>
    <row r="10" spans="1:8" ht="11.25" x14ac:dyDescent="0.2">
      <c r="A10" s="413"/>
      <c r="B10" s="414" t="s">
        <v>3903</v>
      </c>
      <c r="C10" s="290">
        <v>0</v>
      </c>
      <c r="D10" s="290">
        <v>0</v>
      </c>
      <c r="E10" s="290">
        <f t="shared" si="0"/>
        <v>0</v>
      </c>
      <c r="F10" s="290">
        <v>0</v>
      </c>
      <c r="G10" s="290">
        <v>0</v>
      </c>
      <c r="H10" s="290">
        <f t="shared" si="1"/>
        <v>0</v>
      </c>
    </row>
    <row r="11" spans="1:8" ht="11.25" x14ac:dyDescent="0.2">
      <c r="A11" s="413"/>
      <c r="B11" s="414" t="s">
        <v>3904</v>
      </c>
      <c r="C11" s="290">
        <v>0</v>
      </c>
      <c r="D11" s="290">
        <v>0</v>
      </c>
      <c r="E11" s="290">
        <f t="shared" si="0"/>
        <v>0</v>
      </c>
      <c r="F11" s="290">
        <v>0</v>
      </c>
      <c r="G11" s="290">
        <v>0</v>
      </c>
      <c r="H11" s="290">
        <f t="shared" si="1"/>
        <v>0</v>
      </c>
    </row>
    <row r="12" spans="1:8" ht="11.25" x14ac:dyDescent="0.2">
      <c r="A12" s="413"/>
      <c r="B12" s="414" t="s">
        <v>3905</v>
      </c>
      <c r="C12" s="290">
        <v>0</v>
      </c>
      <c r="D12" s="290">
        <v>0</v>
      </c>
      <c r="E12" s="290">
        <f t="shared" si="0"/>
        <v>0</v>
      </c>
      <c r="F12" s="290">
        <v>0</v>
      </c>
      <c r="G12" s="290">
        <v>0</v>
      </c>
      <c r="H12" s="290">
        <f t="shared" si="1"/>
        <v>0</v>
      </c>
    </row>
    <row r="13" spans="1:8" ht="11.25" x14ac:dyDescent="0.2">
      <c r="A13" s="413"/>
      <c r="B13" s="414"/>
      <c r="C13" s="290"/>
      <c r="D13" s="290"/>
      <c r="E13" s="290"/>
      <c r="F13" s="290"/>
      <c r="G13" s="290"/>
      <c r="H13" s="290"/>
    </row>
    <row r="14" spans="1:8" ht="11.25" x14ac:dyDescent="0.2">
      <c r="A14" s="415"/>
      <c r="B14" s="396" t="s">
        <v>278</v>
      </c>
      <c r="C14" s="291">
        <f t="shared" ref="C14:H14" si="2">SUM(C6:C13)</f>
        <v>22773229.999999996</v>
      </c>
      <c r="D14" s="291">
        <f t="shared" si="2"/>
        <v>35874495.129999995</v>
      </c>
      <c r="E14" s="291">
        <f t="shared" si="2"/>
        <v>58647725.129999995</v>
      </c>
      <c r="F14" s="291">
        <f t="shared" si="2"/>
        <v>31528470.750000004</v>
      </c>
      <c r="G14" s="291">
        <f t="shared" si="2"/>
        <v>31310366.930000003</v>
      </c>
      <c r="H14" s="291">
        <f t="shared" si="2"/>
        <v>27119254.379999992</v>
      </c>
    </row>
    <row r="15" spans="1:8" ht="11.25" x14ac:dyDescent="0.2"/>
    <row r="16" spans="1:8" ht="45" customHeight="1" x14ac:dyDescent="0.2"/>
    <row r="17" spans="1:8" ht="14.25" customHeight="1" x14ac:dyDescent="0.2">
      <c r="A17" s="628" t="s">
        <v>3906</v>
      </c>
      <c r="B17" s="629"/>
      <c r="C17" s="629"/>
      <c r="D17" s="629"/>
      <c r="E17" s="629"/>
      <c r="F17" s="629"/>
      <c r="G17" s="629"/>
      <c r="H17" s="630"/>
    </row>
    <row r="18" spans="1:8" ht="14.25" customHeight="1" x14ac:dyDescent="0.2">
      <c r="A18" s="622" t="s">
        <v>116</v>
      </c>
      <c r="B18" s="623"/>
      <c r="C18" s="628" t="s">
        <v>279</v>
      </c>
      <c r="D18" s="629"/>
      <c r="E18" s="629"/>
      <c r="F18" s="629"/>
      <c r="G18" s="630"/>
      <c r="H18" s="631" t="s">
        <v>269</v>
      </c>
    </row>
    <row r="19" spans="1:8" ht="14.25" customHeight="1" x14ac:dyDescent="0.2">
      <c r="A19" s="624"/>
      <c r="B19" s="625"/>
      <c r="C19" s="52" t="s">
        <v>270</v>
      </c>
      <c r="D19" s="52" t="s">
        <v>271</v>
      </c>
      <c r="E19" s="52" t="s">
        <v>246</v>
      </c>
      <c r="F19" s="52" t="s">
        <v>247</v>
      </c>
      <c r="G19" s="52" t="s">
        <v>272</v>
      </c>
      <c r="H19" s="632"/>
    </row>
    <row r="20" spans="1:8" ht="14.25" customHeight="1" x14ac:dyDescent="0.2">
      <c r="A20" s="626"/>
      <c r="B20" s="627"/>
      <c r="C20" s="53">
        <v>1</v>
      </c>
      <c r="D20" s="53">
        <v>2</v>
      </c>
      <c r="E20" s="53" t="s">
        <v>273</v>
      </c>
      <c r="F20" s="53">
        <v>4</v>
      </c>
      <c r="G20" s="53">
        <v>5</v>
      </c>
      <c r="H20" s="53" t="s">
        <v>274</v>
      </c>
    </row>
    <row r="21" spans="1:8" ht="14.25" customHeight="1" x14ac:dyDescent="0.2">
      <c r="A21" s="413"/>
      <c r="B21" s="416" t="s">
        <v>275</v>
      </c>
      <c r="C21" s="290">
        <v>0</v>
      </c>
      <c r="D21" s="290">
        <v>0</v>
      </c>
      <c r="E21" s="290">
        <f>C21+D21</f>
        <v>0</v>
      </c>
      <c r="F21" s="290">
        <v>0</v>
      </c>
      <c r="G21" s="290">
        <v>0</v>
      </c>
      <c r="H21" s="290">
        <f>E21-F21</f>
        <v>0</v>
      </c>
    </row>
    <row r="22" spans="1:8" ht="14.25" customHeight="1" x14ac:dyDescent="0.2">
      <c r="A22" s="413"/>
      <c r="B22" s="416" t="s">
        <v>276</v>
      </c>
      <c r="C22" s="290">
        <v>0</v>
      </c>
      <c r="D22" s="290">
        <v>0</v>
      </c>
      <c r="E22" s="290">
        <f t="shared" ref="E22:E24" si="3">C22+D22</f>
        <v>0</v>
      </c>
      <c r="F22" s="290">
        <v>0</v>
      </c>
      <c r="G22" s="290">
        <v>0</v>
      </c>
      <c r="H22" s="290">
        <f t="shared" ref="H22:H24" si="4">E22-F22</f>
        <v>0</v>
      </c>
    </row>
    <row r="23" spans="1:8" ht="14.25" customHeight="1" x14ac:dyDescent="0.2">
      <c r="A23" s="413"/>
      <c r="B23" s="416" t="s">
        <v>277</v>
      </c>
      <c r="C23" s="290">
        <v>0</v>
      </c>
      <c r="D23" s="290">
        <v>0</v>
      </c>
      <c r="E23" s="290">
        <f t="shared" si="3"/>
        <v>0</v>
      </c>
      <c r="F23" s="290">
        <v>0</v>
      </c>
      <c r="G23" s="290">
        <v>0</v>
      </c>
      <c r="H23" s="290">
        <f t="shared" si="4"/>
        <v>0</v>
      </c>
    </row>
    <row r="24" spans="1:8" ht="14.25" customHeight="1" x14ac:dyDescent="0.2">
      <c r="A24" s="413"/>
      <c r="B24" s="416" t="s">
        <v>3907</v>
      </c>
      <c r="C24" s="290">
        <v>0</v>
      </c>
      <c r="D24" s="290">
        <v>0</v>
      </c>
      <c r="E24" s="290">
        <f t="shared" si="3"/>
        <v>0</v>
      </c>
      <c r="F24" s="290">
        <v>0</v>
      </c>
      <c r="G24" s="290">
        <v>0</v>
      </c>
      <c r="H24" s="290">
        <f t="shared" si="4"/>
        <v>0</v>
      </c>
    </row>
    <row r="25" spans="1:8" ht="14.25" customHeight="1" x14ac:dyDescent="0.2">
      <c r="A25" s="415"/>
      <c r="B25" s="396" t="s">
        <v>278</v>
      </c>
      <c r="C25" s="291">
        <f t="shared" ref="C25:H25" si="5">SUM(C21:C24)</f>
        <v>0</v>
      </c>
      <c r="D25" s="291">
        <f t="shared" si="5"/>
        <v>0</v>
      </c>
      <c r="E25" s="291">
        <f t="shared" si="5"/>
        <v>0</v>
      </c>
      <c r="F25" s="291">
        <f t="shared" si="5"/>
        <v>0</v>
      </c>
      <c r="G25" s="291">
        <f t="shared" si="5"/>
        <v>0</v>
      </c>
      <c r="H25" s="291">
        <f t="shared" si="5"/>
        <v>0</v>
      </c>
    </row>
    <row r="28" spans="1:8" ht="14.25" customHeight="1" x14ac:dyDescent="0.2">
      <c r="A28" s="628" t="s">
        <v>4515</v>
      </c>
      <c r="B28" s="629"/>
      <c r="C28" s="629"/>
      <c r="D28" s="629"/>
      <c r="E28" s="629"/>
      <c r="F28" s="629"/>
      <c r="G28" s="629"/>
      <c r="H28" s="630"/>
    </row>
    <row r="29" spans="1:8" ht="14.25" customHeight="1" x14ac:dyDescent="0.2">
      <c r="A29" s="622" t="s">
        <v>116</v>
      </c>
      <c r="B29" s="623"/>
      <c r="C29" s="628" t="s">
        <v>279</v>
      </c>
      <c r="D29" s="629"/>
      <c r="E29" s="629"/>
      <c r="F29" s="629"/>
      <c r="G29" s="630"/>
      <c r="H29" s="631" t="s">
        <v>269</v>
      </c>
    </row>
    <row r="30" spans="1:8" ht="14.25" customHeight="1" x14ac:dyDescent="0.2">
      <c r="A30" s="624"/>
      <c r="B30" s="625"/>
      <c r="C30" s="52" t="s">
        <v>270</v>
      </c>
      <c r="D30" s="52" t="s">
        <v>271</v>
      </c>
      <c r="E30" s="52" t="s">
        <v>246</v>
      </c>
      <c r="F30" s="52" t="s">
        <v>247</v>
      </c>
      <c r="G30" s="52" t="s">
        <v>272</v>
      </c>
      <c r="H30" s="632"/>
    </row>
    <row r="31" spans="1:8" ht="14.25" customHeight="1" x14ac:dyDescent="0.2">
      <c r="A31" s="626"/>
      <c r="B31" s="627"/>
      <c r="C31" s="53">
        <v>1</v>
      </c>
      <c r="D31" s="53">
        <v>2</v>
      </c>
      <c r="E31" s="53" t="s">
        <v>273</v>
      </c>
      <c r="F31" s="53">
        <v>4</v>
      </c>
      <c r="G31" s="53">
        <v>5</v>
      </c>
      <c r="H31" s="53" t="s">
        <v>274</v>
      </c>
    </row>
    <row r="32" spans="1:8" ht="14.25" customHeight="1" x14ac:dyDescent="0.2">
      <c r="A32" s="413"/>
      <c r="B32" s="417" t="s">
        <v>280</v>
      </c>
      <c r="C32" s="290">
        <v>22773230</v>
      </c>
      <c r="D32" s="290">
        <v>35874495.130000003</v>
      </c>
      <c r="E32" s="290">
        <f t="shared" ref="E32:E38" si="6">C32+D32</f>
        <v>58647725.130000003</v>
      </c>
      <c r="F32" s="290">
        <v>31528470.75</v>
      </c>
      <c r="G32" s="290">
        <v>31310366.93</v>
      </c>
      <c r="H32" s="290">
        <f t="shared" ref="H32:H38" si="7">E32-F32</f>
        <v>27119254.380000003</v>
      </c>
    </row>
    <row r="33" spans="1:8" ht="14.25" customHeight="1" x14ac:dyDescent="0.2">
      <c r="A33" s="413"/>
      <c r="B33" s="417" t="s">
        <v>281</v>
      </c>
      <c r="C33" s="290">
        <v>0</v>
      </c>
      <c r="D33" s="290">
        <v>0</v>
      </c>
      <c r="E33" s="290">
        <f t="shared" si="6"/>
        <v>0</v>
      </c>
      <c r="F33" s="290">
        <v>0</v>
      </c>
      <c r="G33" s="290">
        <v>0</v>
      </c>
      <c r="H33" s="290">
        <f t="shared" si="7"/>
        <v>0</v>
      </c>
    </row>
    <row r="34" spans="1:8" ht="14.25" customHeight="1" x14ac:dyDescent="0.2">
      <c r="A34" s="413"/>
      <c r="B34" s="417" t="s">
        <v>282</v>
      </c>
      <c r="C34" s="290">
        <v>0</v>
      </c>
      <c r="D34" s="290">
        <v>0</v>
      </c>
      <c r="E34" s="290">
        <f t="shared" si="6"/>
        <v>0</v>
      </c>
      <c r="F34" s="290">
        <v>0</v>
      </c>
      <c r="G34" s="290">
        <v>0</v>
      </c>
      <c r="H34" s="290">
        <f t="shared" si="7"/>
        <v>0</v>
      </c>
    </row>
    <row r="35" spans="1:8" ht="14.25" customHeight="1" x14ac:dyDescent="0.2">
      <c r="A35" s="413"/>
      <c r="B35" s="417" t="s">
        <v>283</v>
      </c>
      <c r="C35" s="290">
        <v>0</v>
      </c>
      <c r="D35" s="290">
        <v>0</v>
      </c>
      <c r="E35" s="290">
        <f t="shared" si="6"/>
        <v>0</v>
      </c>
      <c r="F35" s="290">
        <v>0</v>
      </c>
      <c r="G35" s="290">
        <v>0</v>
      </c>
      <c r="H35" s="290">
        <f t="shared" si="7"/>
        <v>0</v>
      </c>
    </row>
    <row r="36" spans="1:8" ht="14.25" customHeight="1" x14ac:dyDescent="0.2">
      <c r="A36" s="413"/>
      <c r="B36" s="417" t="s">
        <v>284</v>
      </c>
      <c r="C36" s="290">
        <v>0</v>
      </c>
      <c r="D36" s="290">
        <v>0</v>
      </c>
      <c r="E36" s="290">
        <f t="shared" si="6"/>
        <v>0</v>
      </c>
      <c r="F36" s="290">
        <v>0</v>
      </c>
      <c r="G36" s="290">
        <v>0</v>
      </c>
      <c r="H36" s="290">
        <f t="shared" si="7"/>
        <v>0</v>
      </c>
    </row>
    <row r="37" spans="1:8" ht="14.25" customHeight="1" x14ac:dyDescent="0.2">
      <c r="A37" s="413"/>
      <c r="B37" s="417" t="s">
        <v>3908</v>
      </c>
      <c r="C37" s="290">
        <v>0</v>
      </c>
      <c r="D37" s="290">
        <v>0</v>
      </c>
      <c r="E37" s="290">
        <f t="shared" si="6"/>
        <v>0</v>
      </c>
      <c r="F37" s="290">
        <v>0</v>
      </c>
      <c r="G37" s="290">
        <v>0</v>
      </c>
      <c r="H37" s="290">
        <f t="shared" si="7"/>
        <v>0</v>
      </c>
    </row>
    <row r="38" spans="1:8" ht="14.25" customHeight="1" x14ac:dyDescent="0.2">
      <c r="A38" s="413"/>
      <c r="B38" s="417" t="s">
        <v>285</v>
      </c>
      <c r="C38" s="290">
        <v>0</v>
      </c>
      <c r="D38" s="290">
        <v>0</v>
      </c>
      <c r="E38" s="290">
        <f t="shared" si="6"/>
        <v>0</v>
      </c>
      <c r="F38" s="290">
        <v>0</v>
      </c>
      <c r="G38" s="290">
        <v>0</v>
      </c>
      <c r="H38" s="290">
        <f t="shared" si="7"/>
        <v>0</v>
      </c>
    </row>
    <row r="39" spans="1:8" ht="14.25" customHeight="1" x14ac:dyDescent="0.2">
      <c r="A39" s="415"/>
      <c r="B39" s="396" t="s">
        <v>278</v>
      </c>
      <c r="C39" s="291">
        <f t="shared" ref="C39:H39" si="8">SUM(C32:C38)</f>
        <v>22773230</v>
      </c>
      <c r="D39" s="291">
        <f t="shared" si="8"/>
        <v>35874495.130000003</v>
      </c>
      <c r="E39" s="291">
        <f t="shared" si="8"/>
        <v>58647725.130000003</v>
      </c>
      <c r="F39" s="291">
        <f t="shared" si="8"/>
        <v>31528470.75</v>
      </c>
      <c r="G39" s="291">
        <f t="shared" si="8"/>
        <v>31310366.93</v>
      </c>
      <c r="H39" s="291">
        <f t="shared" si="8"/>
        <v>27119254.380000003</v>
      </c>
    </row>
    <row r="40" spans="1:8" ht="14.25" customHeight="1" x14ac:dyDescent="0.2">
      <c r="A40" s="14" t="s">
        <v>395</v>
      </c>
    </row>
    <row r="46" spans="1:8" ht="14.25" customHeight="1" x14ac:dyDescent="0.2">
      <c r="B46" s="476" t="s">
        <v>3814</v>
      </c>
      <c r="C46" s="8"/>
      <c r="D46" s="9"/>
      <c r="E46" s="9"/>
      <c r="F46" s="477" t="s">
        <v>3815</v>
      </c>
      <c r="G46" s="257"/>
    </row>
    <row r="47" spans="1:8" ht="14.25" customHeight="1" x14ac:dyDescent="0.2">
      <c r="B47" s="8" t="s">
        <v>3880</v>
      </c>
      <c r="C47" s="8"/>
      <c r="D47" s="9"/>
      <c r="E47" s="9"/>
      <c r="F47" s="500" t="s">
        <v>413</v>
      </c>
      <c r="G47" s="257"/>
    </row>
  </sheetData>
  <mergeCells count="12">
    <mergeCell ref="A1:H1"/>
    <mergeCell ref="A2:B4"/>
    <mergeCell ref="C2:G2"/>
    <mergeCell ref="H2:H3"/>
    <mergeCell ref="A17:H17"/>
    <mergeCell ref="A18:B20"/>
    <mergeCell ref="C18:G18"/>
    <mergeCell ref="H18:H19"/>
    <mergeCell ref="A28:H28"/>
    <mergeCell ref="A29:B31"/>
    <mergeCell ref="C29:G29"/>
    <mergeCell ref="H29:H3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1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showGridLines="0" zoomScaleNormal="100" workbookViewId="0">
      <selection sqref="A1:XFD1048576"/>
    </sheetView>
  </sheetViews>
  <sheetFormatPr baseColWidth="10" defaultColWidth="13.33203125" defaultRowHeight="12" x14ac:dyDescent="0.2"/>
  <cols>
    <col min="1" max="1" width="31.83203125" style="47" customWidth="1"/>
    <col min="2" max="7" width="23.83203125" style="47" customWidth="1"/>
    <col min="8" max="8" width="2.6640625" style="47" customWidth="1"/>
    <col min="9" max="16384" width="13.33203125" style="47"/>
  </cols>
  <sheetData>
    <row r="1" spans="1:8" ht="47.25" customHeight="1" x14ac:dyDescent="0.2">
      <c r="A1" s="628" t="s">
        <v>3906</v>
      </c>
      <c r="B1" s="629"/>
      <c r="C1" s="629"/>
      <c r="D1" s="629"/>
      <c r="E1" s="629"/>
      <c r="F1" s="629"/>
      <c r="G1" s="629"/>
      <c r="H1" s="630"/>
    </row>
    <row r="2" spans="1:8" ht="8.25" customHeight="1" x14ac:dyDescent="0.2">
      <c r="A2" s="622" t="s">
        <v>116</v>
      </c>
      <c r="B2" s="623"/>
      <c r="C2" s="628" t="s">
        <v>279</v>
      </c>
      <c r="D2" s="629"/>
      <c r="E2" s="629"/>
      <c r="F2" s="629"/>
      <c r="G2" s="630"/>
      <c r="H2" s="631" t="s">
        <v>269</v>
      </c>
    </row>
    <row r="3" spans="1:8" ht="19.5" customHeight="1" x14ac:dyDescent="0.2">
      <c r="A3" s="624"/>
      <c r="B3" s="625"/>
      <c r="C3" s="52" t="s">
        <v>270</v>
      </c>
      <c r="D3" s="52" t="s">
        <v>271</v>
      </c>
      <c r="E3" s="52" t="s">
        <v>246</v>
      </c>
      <c r="F3" s="52" t="s">
        <v>247</v>
      </c>
      <c r="G3" s="52" t="s">
        <v>272</v>
      </c>
      <c r="H3" s="632"/>
    </row>
    <row r="4" spans="1:8" ht="67.5" x14ac:dyDescent="0.2">
      <c r="A4" s="626"/>
      <c r="B4" s="627"/>
      <c r="C4" s="53">
        <v>1</v>
      </c>
      <c r="D4" s="53">
        <v>2</v>
      </c>
      <c r="E4" s="53" t="s">
        <v>273</v>
      </c>
      <c r="F4" s="53">
        <v>4</v>
      </c>
      <c r="G4" s="53">
        <v>5</v>
      </c>
      <c r="H4" s="53" t="s">
        <v>274</v>
      </c>
    </row>
    <row r="5" spans="1:8" x14ac:dyDescent="0.2">
      <c r="A5" s="413"/>
      <c r="B5" s="416" t="s">
        <v>275</v>
      </c>
      <c r="C5" s="290">
        <v>0</v>
      </c>
      <c r="D5" s="290">
        <v>0</v>
      </c>
      <c r="E5" s="290">
        <f>C5+D5</f>
        <v>0</v>
      </c>
      <c r="F5" s="290">
        <v>0</v>
      </c>
      <c r="G5" s="290">
        <v>0</v>
      </c>
      <c r="H5" s="290">
        <f>E5-F5</f>
        <v>0</v>
      </c>
    </row>
    <row r="6" spans="1:8" x14ac:dyDescent="0.2">
      <c r="A6" s="413"/>
      <c r="B6" s="416" t="s">
        <v>276</v>
      </c>
      <c r="C6" s="290">
        <v>0</v>
      </c>
      <c r="D6" s="290">
        <v>0</v>
      </c>
      <c r="E6" s="290">
        <f t="shared" ref="E6:E8" si="0">C6+D6</f>
        <v>0</v>
      </c>
      <c r="F6" s="290">
        <v>0</v>
      </c>
      <c r="G6" s="290">
        <v>0</v>
      </c>
      <c r="H6" s="290">
        <f t="shared" ref="H6:H8" si="1">E6-F6</f>
        <v>0</v>
      </c>
    </row>
    <row r="7" spans="1:8" x14ac:dyDescent="0.2">
      <c r="A7" s="413"/>
      <c r="B7" s="416" t="s">
        <v>277</v>
      </c>
      <c r="C7" s="290">
        <v>0</v>
      </c>
      <c r="D7" s="290">
        <v>0</v>
      </c>
      <c r="E7" s="290">
        <f t="shared" si="0"/>
        <v>0</v>
      </c>
      <c r="F7" s="290">
        <v>0</v>
      </c>
      <c r="G7" s="290">
        <v>0</v>
      </c>
      <c r="H7" s="290">
        <f t="shared" si="1"/>
        <v>0</v>
      </c>
    </row>
    <row r="8" spans="1:8" x14ac:dyDescent="0.2">
      <c r="A8" s="413"/>
      <c r="B8" s="416" t="s">
        <v>3907</v>
      </c>
      <c r="C8" s="290">
        <v>0</v>
      </c>
      <c r="D8" s="290">
        <v>0</v>
      </c>
      <c r="E8" s="290">
        <f t="shared" si="0"/>
        <v>0</v>
      </c>
      <c r="F8" s="290">
        <v>0</v>
      </c>
      <c r="G8" s="290">
        <v>0</v>
      </c>
      <c r="H8" s="290">
        <f t="shared" si="1"/>
        <v>0</v>
      </c>
    </row>
    <row r="9" spans="1:8" x14ac:dyDescent="0.2">
      <c r="A9" s="415"/>
      <c r="B9" s="396" t="s">
        <v>278</v>
      </c>
      <c r="C9" s="291">
        <f t="shared" ref="C9:H9" si="2">SUM(C5:C8)</f>
        <v>0</v>
      </c>
      <c r="D9" s="291">
        <f t="shared" si="2"/>
        <v>0</v>
      </c>
      <c r="E9" s="291">
        <f t="shared" si="2"/>
        <v>0</v>
      </c>
      <c r="F9" s="291">
        <f t="shared" si="2"/>
        <v>0</v>
      </c>
      <c r="G9" s="291">
        <f t="shared" si="2"/>
        <v>0</v>
      </c>
      <c r="H9" s="291">
        <f t="shared" si="2"/>
        <v>0</v>
      </c>
    </row>
    <row r="10" spans="1:8" x14ac:dyDescent="0.2">
      <c r="A10" s="633" t="s">
        <v>56</v>
      </c>
      <c r="B10" s="633"/>
      <c r="C10" s="633"/>
      <c r="D10" s="633"/>
      <c r="E10" s="633"/>
      <c r="F10" s="633"/>
      <c r="G10" s="633"/>
    </row>
    <row r="11" spans="1:8" x14ac:dyDescent="0.2">
      <c r="B11" s="46"/>
      <c r="C11" s="46"/>
      <c r="D11" s="46"/>
      <c r="E11" s="46"/>
      <c r="F11" s="46"/>
      <c r="G11" s="46"/>
    </row>
    <row r="12" spans="1:8" x14ac:dyDescent="0.2">
      <c r="B12" s="48"/>
      <c r="C12" s="48"/>
      <c r="D12" s="48"/>
      <c r="E12" s="48"/>
      <c r="F12" s="48"/>
      <c r="G12" s="48"/>
    </row>
    <row r="13" spans="1:8" x14ac:dyDescent="0.2">
      <c r="D13" s="49"/>
      <c r="E13" s="49"/>
      <c r="F13" s="49"/>
    </row>
    <row r="14" spans="1:8" x14ac:dyDescent="0.2">
      <c r="B14" s="50"/>
      <c r="C14" s="50"/>
      <c r="D14" s="50"/>
      <c r="E14" s="50"/>
      <c r="F14" s="50"/>
      <c r="G14" s="50"/>
    </row>
  </sheetData>
  <mergeCells count="5">
    <mergeCell ref="A10:G10"/>
    <mergeCell ref="A1:H1"/>
    <mergeCell ref="A2:B4"/>
    <mergeCell ref="C2:G2"/>
    <mergeCell ref="H2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showGridLines="0" workbookViewId="0">
      <selection activeCell="H30" sqref="H30"/>
    </sheetView>
  </sheetViews>
  <sheetFormatPr baseColWidth="10" defaultColWidth="13.33203125" defaultRowHeight="12.75" x14ac:dyDescent="0.2"/>
  <cols>
    <col min="1" max="1" width="1.33203125" style="51" customWidth="1"/>
    <col min="2" max="2" width="80.5" style="51" customWidth="1"/>
    <col min="3" max="8" width="18.33203125" style="51" customWidth="1"/>
    <col min="9" max="16384" width="13.33203125" style="51"/>
  </cols>
  <sheetData>
    <row r="1" spans="1:8" ht="12.75" customHeight="1" x14ac:dyDescent="0.2">
      <c r="A1" s="628"/>
      <c r="B1" s="629"/>
      <c r="C1" s="629"/>
      <c r="D1" s="629"/>
      <c r="E1" s="629"/>
      <c r="F1" s="629"/>
      <c r="G1" s="629"/>
      <c r="H1" s="630"/>
    </row>
    <row r="2" spans="1:8" x14ac:dyDescent="0.2">
      <c r="A2" s="622"/>
      <c r="B2" s="623"/>
      <c r="C2" s="628"/>
      <c r="D2" s="629"/>
      <c r="E2" s="629"/>
      <c r="F2" s="629"/>
      <c r="G2" s="630"/>
      <c r="H2" s="631"/>
    </row>
    <row r="3" spans="1:8" x14ac:dyDescent="0.2">
      <c r="A3" s="624"/>
      <c r="B3" s="625"/>
      <c r="C3" s="52"/>
      <c r="D3" s="52"/>
      <c r="E3" s="52"/>
      <c r="F3" s="52"/>
      <c r="G3" s="52"/>
      <c r="H3" s="632"/>
    </row>
    <row r="4" spans="1:8" x14ac:dyDescent="0.2">
      <c r="A4" s="626"/>
      <c r="B4" s="627"/>
      <c r="C4" s="53"/>
      <c r="D4" s="53"/>
      <c r="E4" s="53"/>
      <c r="F4" s="53"/>
      <c r="G4" s="53"/>
      <c r="H4" s="53"/>
    </row>
    <row r="5" spans="1:8" x14ac:dyDescent="0.2">
      <c r="A5" s="413"/>
      <c r="B5" s="417"/>
      <c r="C5" s="290"/>
      <c r="D5" s="290"/>
      <c r="E5" s="290"/>
      <c r="F5" s="290"/>
      <c r="G5" s="290"/>
      <c r="H5" s="290"/>
    </row>
    <row r="6" spans="1:8" x14ac:dyDescent="0.2">
      <c r="A6" s="413"/>
      <c r="B6" s="417"/>
      <c r="C6" s="290"/>
      <c r="D6" s="290"/>
      <c r="E6" s="290"/>
      <c r="F6" s="290"/>
      <c r="G6" s="290"/>
      <c r="H6" s="290"/>
    </row>
    <row r="7" spans="1:8" x14ac:dyDescent="0.2">
      <c r="A7" s="413"/>
      <c r="B7" s="417"/>
      <c r="C7" s="290"/>
      <c r="D7" s="290"/>
      <c r="E7" s="290"/>
      <c r="F7" s="290"/>
      <c r="G7" s="290"/>
      <c r="H7" s="290"/>
    </row>
    <row r="8" spans="1:8" x14ac:dyDescent="0.2">
      <c r="A8" s="413"/>
      <c r="B8" s="417"/>
      <c r="C8" s="290"/>
      <c r="D8" s="290"/>
      <c r="E8" s="290"/>
      <c r="F8" s="290"/>
      <c r="G8" s="290"/>
      <c r="H8" s="290"/>
    </row>
    <row r="9" spans="1:8" x14ac:dyDescent="0.2">
      <c r="A9" s="413"/>
      <c r="B9" s="417"/>
      <c r="C9" s="290"/>
      <c r="D9" s="290"/>
      <c r="E9" s="290"/>
      <c r="F9" s="290"/>
      <c r="G9" s="290"/>
      <c r="H9" s="290"/>
    </row>
    <row r="10" spans="1:8" x14ac:dyDescent="0.2">
      <c r="A10" s="413"/>
      <c r="B10" s="417"/>
      <c r="C10" s="290"/>
      <c r="D10" s="290"/>
      <c r="E10" s="290"/>
      <c r="F10" s="290"/>
      <c r="G10" s="290"/>
      <c r="H10" s="290"/>
    </row>
    <row r="11" spans="1:8" x14ac:dyDescent="0.2">
      <c r="A11" s="413"/>
      <c r="B11" s="417"/>
      <c r="C11" s="290"/>
      <c r="D11" s="290"/>
      <c r="E11" s="290"/>
      <c r="F11" s="290"/>
      <c r="G11" s="290"/>
      <c r="H11" s="290"/>
    </row>
    <row r="12" spans="1:8" x14ac:dyDescent="0.2">
      <c r="A12" s="415"/>
      <c r="B12" s="396"/>
      <c r="C12" s="291"/>
      <c r="D12" s="291"/>
      <c r="E12" s="291"/>
      <c r="F12" s="291"/>
      <c r="G12" s="291"/>
      <c r="H12" s="291"/>
    </row>
    <row r="13" spans="1:8" x14ac:dyDescent="0.2">
      <c r="A13" s="14"/>
      <c r="B13" s="14"/>
      <c r="C13" s="14"/>
      <c r="D13" s="14"/>
      <c r="E13" s="14"/>
      <c r="F13" s="14"/>
      <c r="G13" s="14"/>
      <c r="H13" s="14"/>
    </row>
    <row r="14" spans="1:8" x14ac:dyDescent="0.2">
      <c r="A14" s="14"/>
      <c r="B14" s="14"/>
      <c r="C14" s="14"/>
      <c r="D14" s="14"/>
      <c r="E14" s="14"/>
      <c r="F14" s="14"/>
      <c r="G14" s="14"/>
      <c r="H14" s="14"/>
    </row>
  </sheetData>
  <mergeCells count="4">
    <mergeCell ref="A1:H1"/>
    <mergeCell ref="A2:B4"/>
    <mergeCell ref="C2:G2"/>
    <mergeCell ref="H2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3"/>
  <sheetViews>
    <sheetView showGridLines="0" zoomScaleNormal="100" workbookViewId="0">
      <selection activeCell="L35" sqref="L35"/>
    </sheetView>
  </sheetViews>
  <sheetFormatPr baseColWidth="10" defaultRowHeight="11.25" x14ac:dyDescent="0.2"/>
  <cols>
    <col min="1" max="1" width="6.5" style="14" customWidth="1"/>
    <col min="2" max="2" width="1.5" style="14" customWidth="1"/>
    <col min="3" max="3" width="62.83203125" style="14" customWidth="1"/>
    <col min="4" max="4" width="18.33203125" style="14" customWidth="1"/>
    <col min="5" max="5" width="19.83203125" style="14" customWidth="1"/>
    <col min="6" max="9" width="18.33203125" style="14" customWidth="1"/>
    <col min="10" max="16384" width="12" style="14"/>
  </cols>
  <sheetData>
    <row r="1" spans="2:9" ht="47.25" customHeight="1" x14ac:dyDescent="0.2">
      <c r="B1" s="628" t="s">
        <v>4513</v>
      </c>
      <c r="C1" s="629"/>
      <c r="D1" s="629"/>
      <c r="E1" s="629"/>
      <c r="F1" s="629"/>
      <c r="G1" s="629"/>
      <c r="H1" s="629"/>
      <c r="I1" s="630"/>
    </row>
    <row r="2" spans="2:9" ht="8.25" customHeight="1" x14ac:dyDescent="0.2">
      <c r="B2" s="622" t="s">
        <v>116</v>
      </c>
      <c r="C2" s="623"/>
      <c r="D2" s="628" t="s">
        <v>279</v>
      </c>
      <c r="E2" s="629"/>
      <c r="F2" s="629"/>
      <c r="G2" s="629"/>
      <c r="H2" s="630"/>
      <c r="I2" s="631" t="s">
        <v>269</v>
      </c>
    </row>
    <row r="3" spans="2:9" ht="19.5" customHeight="1" x14ac:dyDescent="0.2">
      <c r="B3" s="624"/>
      <c r="C3" s="625"/>
      <c r="D3" s="52" t="s">
        <v>270</v>
      </c>
      <c r="E3" s="52" t="s">
        <v>271</v>
      </c>
      <c r="F3" s="52" t="s">
        <v>246</v>
      </c>
      <c r="G3" s="52" t="s">
        <v>247</v>
      </c>
      <c r="H3" s="52" t="s">
        <v>272</v>
      </c>
      <c r="I3" s="632"/>
    </row>
    <row r="4" spans="2:9" x14ac:dyDescent="0.2">
      <c r="B4" s="626"/>
      <c r="C4" s="627"/>
      <c r="D4" s="53">
        <v>1</v>
      </c>
      <c r="E4" s="53">
        <v>2</v>
      </c>
      <c r="F4" s="53" t="s">
        <v>273</v>
      </c>
      <c r="G4" s="53">
        <v>4</v>
      </c>
      <c r="H4" s="53">
        <v>5</v>
      </c>
      <c r="I4" s="53" t="s">
        <v>274</v>
      </c>
    </row>
    <row r="5" spans="2:9" x14ac:dyDescent="0.2">
      <c r="B5" s="292" t="s">
        <v>37</v>
      </c>
      <c r="C5" s="293"/>
      <c r="D5" s="294">
        <f>SUM(D6:D12)</f>
        <v>17965167.010000002</v>
      </c>
      <c r="E5" s="294">
        <f>SUM(E6:E12)</f>
        <v>21909659.09</v>
      </c>
      <c r="F5" s="294">
        <f>D5+E5</f>
        <v>39874826.100000001</v>
      </c>
      <c r="G5" s="294">
        <f>SUM(G6:G12)</f>
        <v>24234544.490000002</v>
      </c>
      <c r="H5" s="294">
        <f>SUM(H6:H12)</f>
        <v>24016440.670000002</v>
      </c>
      <c r="I5" s="294">
        <f>F5-G5</f>
        <v>15640281.609999999</v>
      </c>
    </row>
    <row r="6" spans="2:9" x14ac:dyDescent="0.2">
      <c r="B6" s="295">
        <v>1100</v>
      </c>
      <c r="C6" s="296" t="s">
        <v>286</v>
      </c>
      <c r="D6" s="290">
        <v>10924885.789999999</v>
      </c>
      <c r="E6" s="290">
        <v>13554849.93</v>
      </c>
      <c r="F6" s="290">
        <f t="shared" ref="F6:F69" si="0">D6+E6</f>
        <v>24479735.719999999</v>
      </c>
      <c r="G6" s="290">
        <v>17369384.539999999</v>
      </c>
      <c r="H6" s="290">
        <v>17369384.539999999</v>
      </c>
      <c r="I6" s="290">
        <f t="shared" ref="I6:I69" si="1">F6-G6</f>
        <v>7110351.1799999997</v>
      </c>
    </row>
    <row r="7" spans="2:9" x14ac:dyDescent="0.2">
      <c r="B7" s="295">
        <v>1200</v>
      </c>
      <c r="C7" s="296" t="s">
        <v>287</v>
      </c>
      <c r="D7" s="290">
        <v>0</v>
      </c>
      <c r="E7" s="290">
        <v>40500</v>
      </c>
      <c r="F7" s="290">
        <f t="shared" si="0"/>
        <v>40500</v>
      </c>
      <c r="G7" s="290">
        <v>40500</v>
      </c>
      <c r="H7" s="290">
        <v>40500</v>
      </c>
      <c r="I7" s="290">
        <f t="shared" si="1"/>
        <v>0</v>
      </c>
    </row>
    <row r="8" spans="2:9" x14ac:dyDescent="0.2">
      <c r="B8" s="295">
        <v>1300</v>
      </c>
      <c r="C8" s="296" t="s">
        <v>288</v>
      </c>
      <c r="D8" s="290">
        <v>2264620.9</v>
      </c>
      <c r="E8" s="290">
        <v>2520369.29</v>
      </c>
      <c r="F8" s="290">
        <f t="shared" si="0"/>
        <v>4784990.1899999995</v>
      </c>
      <c r="G8" s="290">
        <v>1146369.92</v>
      </c>
      <c r="H8" s="290">
        <v>1146369.92</v>
      </c>
      <c r="I8" s="290">
        <f t="shared" si="1"/>
        <v>3638620.2699999996</v>
      </c>
    </row>
    <row r="9" spans="2:9" x14ac:dyDescent="0.2">
      <c r="B9" s="295">
        <v>1400</v>
      </c>
      <c r="C9" s="296" t="s">
        <v>289</v>
      </c>
      <c r="D9" s="290">
        <v>2786076.04</v>
      </c>
      <c r="E9" s="290">
        <v>2903006.05</v>
      </c>
      <c r="F9" s="290">
        <f t="shared" si="0"/>
        <v>5689082.0899999999</v>
      </c>
      <c r="G9" s="290">
        <v>3676304.66</v>
      </c>
      <c r="H9" s="290">
        <v>3458200.84</v>
      </c>
      <c r="I9" s="290">
        <f t="shared" si="1"/>
        <v>2012777.4299999997</v>
      </c>
    </row>
    <row r="10" spans="2:9" x14ac:dyDescent="0.2">
      <c r="B10" s="295">
        <v>1500</v>
      </c>
      <c r="C10" s="296" t="s">
        <v>290</v>
      </c>
      <c r="D10" s="290">
        <v>1119516.28</v>
      </c>
      <c r="E10" s="290">
        <v>1371946.73</v>
      </c>
      <c r="F10" s="290">
        <f t="shared" si="0"/>
        <v>2491463.0099999998</v>
      </c>
      <c r="G10" s="290">
        <v>1448104.52</v>
      </c>
      <c r="H10" s="290">
        <v>1448104.52</v>
      </c>
      <c r="I10" s="290">
        <f t="shared" si="1"/>
        <v>1043358.4899999998</v>
      </c>
    </row>
    <row r="11" spans="2:9" x14ac:dyDescent="0.2">
      <c r="B11" s="295">
        <v>1600</v>
      </c>
      <c r="C11" s="296" t="s">
        <v>291</v>
      </c>
      <c r="D11" s="290">
        <v>0</v>
      </c>
      <c r="E11" s="290">
        <v>0</v>
      </c>
      <c r="F11" s="290">
        <f t="shared" si="0"/>
        <v>0</v>
      </c>
      <c r="G11" s="290">
        <v>0</v>
      </c>
      <c r="H11" s="290">
        <v>0</v>
      </c>
      <c r="I11" s="290">
        <f t="shared" si="1"/>
        <v>0</v>
      </c>
    </row>
    <row r="12" spans="2:9" x14ac:dyDescent="0.2">
      <c r="B12" s="295">
        <v>1700</v>
      </c>
      <c r="C12" s="296" t="s">
        <v>292</v>
      </c>
      <c r="D12" s="290">
        <v>870068</v>
      </c>
      <c r="E12" s="290">
        <v>1518987.09</v>
      </c>
      <c r="F12" s="290">
        <f t="shared" si="0"/>
        <v>2389055.09</v>
      </c>
      <c r="G12" s="290">
        <v>553880.85</v>
      </c>
      <c r="H12" s="290">
        <v>553880.85</v>
      </c>
      <c r="I12" s="290">
        <f t="shared" si="1"/>
        <v>1835174.2399999998</v>
      </c>
    </row>
    <row r="13" spans="2:9" x14ac:dyDescent="0.2">
      <c r="B13" s="292" t="s">
        <v>3816</v>
      </c>
      <c r="C13" s="293"/>
      <c r="D13" s="297">
        <f>SUM(D14:D22)</f>
        <v>576202.92000000004</v>
      </c>
      <c r="E13" s="297">
        <f>SUM(E14:E22)</f>
        <v>606285.30000000005</v>
      </c>
      <c r="F13" s="297">
        <f t="shared" si="0"/>
        <v>1182488.2200000002</v>
      </c>
      <c r="G13" s="297">
        <f>SUM(G14:G22)</f>
        <v>564750.40999999992</v>
      </c>
      <c r="H13" s="297">
        <f>SUM(H14:H22)</f>
        <v>564750.40999999992</v>
      </c>
      <c r="I13" s="297">
        <f t="shared" si="1"/>
        <v>617737.81000000029</v>
      </c>
    </row>
    <row r="14" spans="2:9" x14ac:dyDescent="0.2">
      <c r="B14" s="295">
        <v>2100</v>
      </c>
      <c r="C14" s="296" t="s">
        <v>293</v>
      </c>
      <c r="D14" s="290">
        <v>254012.92</v>
      </c>
      <c r="E14" s="290">
        <v>375332.75</v>
      </c>
      <c r="F14" s="290">
        <f t="shared" si="0"/>
        <v>629345.67000000004</v>
      </c>
      <c r="G14" s="290">
        <v>310327.36</v>
      </c>
      <c r="H14" s="290">
        <v>310327.36</v>
      </c>
      <c r="I14" s="290">
        <f t="shared" si="1"/>
        <v>319018.31000000006</v>
      </c>
    </row>
    <row r="15" spans="2:9" x14ac:dyDescent="0.2">
      <c r="B15" s="295">
        <v>2200</v>
      </c>
      <c r="C15" s="296" t="s">
        <v>294</v>
      </c>
      <c r="D15" s="290">
        <v>14500</v>
      </c>
      <c r="E15" s="290">
        <v>0</v>
      </c>
      <c r="F15" s="290">
        <f t="shared" si="0"/>
        <v>14500</v>
      </c>
      <c r="G15" s="290">
        <v>6244.6</v>
      </c>
      <c r="H15" s="290">
        <v>6244.6</v>
      </c>
      <c r="I15" s="290">
        <f t="shared" si="1"/>
        <v>8255.4</v>
      </c>
    </row>
    <row r="16" spans="2:9" x14ac:dyDescent="0.2">
      <c r="B16" s="295">
        <v>2300</v>
      </c>
      <c r="C16" s="296" t="s">
        <v>212</v>
      </c>
      <c r="D16" s="290">
        <v>0</v>
      </c>
      <c r="E16" s="290">
        <v>0</v>
      </c>
      <c r="F16" s="290">
        <f t="shared" si="0"/>
        <v>0</v>
      </c>
      <c r="G16" s="290">
        <v>0</v>
      </c>
      <c r="H16" s="290">
        <v>0</v>
      </c>
      <c r="I16" s="290">
        <f t="shared" si="1"/>
        <v>0</v>
      </c>
    </row>
    <row r="17" spans="2:9" x14ac:dyDescent="0.2">
      <c r="B17" s="295">
        <v>2400</v>
      </c>
      <c r="C17" s="296" t="s">
        <v>295</v>
      </c>
      <c r="D17" s="290">
        <v>25040</v>
      </c>
      <c r="E17" s="290">
        <v>56065.97</v>
      </c>
      <c r="F17" s="290">
        <f t="shared" si="0"/>
        <v>81105.97</v>
      </c>
      <c r="G17" s="290">
        <v>14250</v>
      </c>
      <c r="H17" s="290">
        <v>14250</v>
      </c>
      <c r="I17" s="290">
        <f t="shared" si="1"/>
        <v>66855.97</v>
      </c>
    </row>
    <row r="18" spans="2:9" x14ac:dyDescent="0.2">
      <c r="B18" s="295">
        <v>2500</v>
      </c>
      <c r="C18" s="296" t="s">
        <v>296</v>
      </c>
      <c r="D18" s="290">
        <v>19050</v>
      </c>
      <c r="E18" s="290">
        <v>16379.65</v>
      </c>
      <c r="F18" s="290">
        <f t="shared" si="0"/>
        <v>35429.65</v>
      </c>
      <c r="G18" s="290">
        <v>9761.6</v>
      </c>
      <c r="H18" s="290">
        <v>9761.6</v>
      </c>
      <c r="I18" s="290">
        <f t="shared" si="1"/>
        <v>25668.050000000003</v>
      </c>
    </row>
    <row r="19" spans="2:9" x14ac:dyDescent="0.2">
      <c r="B19" s="295">
        <v>2600</v>
      </c>
      <c r="C19" s="296" t="s">
        <v>297</v>
      </c>
      <c r="D19" s="290">
        <v>149500</v>
      </c>
      <c r="E19" s="290">
        <v>70715.929999999993</v>
      </c>
      <c r="F19" s="290">
        <f t="shared" si="0"/>
        <v>220215.93</v>
      </c>
      <c r="G19" s="290">
        <v>149967.74</v>
      </c>
      <c r="H19" s="290">
        <v>149967.74</v>
      </c>
      <c r="I19" s="290">
        <f t="shared" si="1"/>
        <v>70248.19</v>
      </c>
    </row>
    <row r="20" spans="2:9" x14ac:dyDescent="0.2">
      <c r="B20" s="295">
        <v>2700</v>
      </c>
      <c r="C20" s="296" t="s">
        <v>298</v>
      </c>
      <c r="D20" s="290">
        <v>85500</v>
      </c>
      <c r="E20" s="290">
        <v>0</v>
      </c>
      <c r="F20" s="290">
        <f t="shared" si="0"/>
        <v>85500</v>
      </c>
      <c r="G20" s="290">
        <v>0</v>
      </c>
      <c r="H20" s="290">
        <v>0</v>
      </c>
      <c r="I20" s="290">
        <f t="shared" si="1"/>
        <v>85500</v>
      </c>
    </row>
    <row r="21" spans="2:9" x14ac:dyDescent="0.2">
      <c r="B21" s="295">
        <v>2800</v>
      </c>
      <c r="C21" s="296" t="s">
        <v>299</v>
      </c>
      <c r="D21" s="290">
        <v>0</v>
      </c>
      <c r="E21" s="290">
        <v>0</v>
      </c>
      <c r="F21" s="290">
        <f t="shared" si="0"/>
        <v>0</v>
      </c>
      <c r="G21" s="290">
        <v>0</v>
      </c>
      <c r="H21" s="290">
        <v>0</v>
      </c>
      <c r="I21" s="290">
        <f t="shared" si="1"/>
        <v>0</v>
      </c>
    </row>
    <row r="22" spans="2:9" x14ac:dyDescent="0.2">
      <c r="B22" s="295">
        <v>2900</v>
      </c>
      <c r="C22" s="296" t="s">
        <v>300</v>
      </c>
      <c r="D22" s="290">
        <v>28600</v>
      </c>
      <c r="E22" s="290">
        <v>87791</v>
      </c>
      <c r="F22" s="290">
        <f t="shared" si="0"/>
        <v>116391</v>
      </c>
      <c r="G22" s="290">
        <v>74199.11</v>
      </c>
      <c r="H22" s="290">
        <v>74199.11</v>
      </c>
      <c r="I22" s="290">
        <f t="shared" si="1"/>
        <v>42191.89</v>
      </c>
    </row>
    <row r="23" spans="2:9" x14ac:dyDescent="0.2">
      <c r="B23" s="292" t="s">
        <v>17</v>
      </c>
      <c r="C23" s="293"/>
      <c r="D23" s="297">
        <f>SUM(D24:D32)</f>
        <v>3555370.07</v>
      </c>
      <c r="E23" s="297">
        <f>SUM(E24:E32)</f>
        <v>7313693.9699999997</v>
      </c>
      <c r="F23" s="297">
        <f t="shared" si="0"/>
        <v>10869064.039999999</v>
      </c>
      <c r="G23" s="297">
        <f>SUM(G24:G32)</f>
        <v>6528525.8499999996</v>
      </c>
      <c r="H23" s="297">
        <f>SUM(H24:H32)</f>
        <v>6528525.8499999996</v>
      </c>
      <c r="I23" s="297">
        <f t="shared" si="1"/>
        <v>4340538.1899999995</v>
      </c>
    </row>
    <row r="24" spans="2:9" x14ac:dyDescent="0.2">
      <c r="B24" s="295">
        <v>3100</v>
      </c>
      <c r="C24" s="296" t="s">
        <v>301</v>
      </c>
      <c r="D24" s="290">
        <v>790023.92</v>
      </c>
      <c r="E24" s="290">
        <v>208213.94</v>
      </c>
      <c r="F24" s="290">
        <f t="shared" si="0"/>
        <v>998237.8600000001</v>
      </c>
      <c r="G24" s="290">
        <v>601603.83999999997</v>
      </c>
      <c r="H24" s="290">
        <v>601603.83999999997</v>
      </c>
      <c r="I24" s="290">
        <f t="shared" si="1"/>
        <v>396634.02000000014</v>
      </c>
    </row>
    <row r="25" spans="2:9" x14ac:dyDescent="0.2">
      <c r="B25" s="295">
        <v>3200</v>
      </c>
      <c r="C25" s="296" t="s">
        <v>302</v>
      </c>
      <c r="D25" s="290">
        <v>309000</v>
      </c>
      <c r="E25" s="290">
        <v>134891.51999999999</v>
      </c>
      <c r="F25" s="290">
        <f t="shared" si="0"/>
        <v>443891.52</v>
      </c>
      <c r="G25" s="290">
        <v>68032.88</v>
      </c>
      <c r="H25" s="290">
        <v>68032.88</v>
      </c>
      <c r="I25" s="290">
        <f t="shared" si="1"/>
        <v>375858.64</v>
      </c>
    </row>
    <row r="26" spans="2:9" x14ac:dyDescent="0.2">
      <c r="B26" s="295">
        <v>3300</v>
      </c>
      <c r="C26" s="296" t="s">
        <v>303</v>
      </c>
      <c r="D26" s="290">
        <v>588271.05000000005</v>
      </c>
      <c r="E26" s="290">
        <v>1204793.05</v>
      </c>
      <c r="F26" s="290">
        <f t="shared" si="0"/>
        <v>1793064.1</v>
      </c>
      <c r="G26" s="290">
        <v>1395186.88</v>
      </c>
      <c r="H26" s="290">
        <v>1395186.88</v>
      </c>
      <c r="I26" s="290">
        <f t="shared" si="1"/>
        <v>397877.2200000002</v>
      </c>
    </row>
    <row r="27" spans="2:9" x14ac:dyDescent="0.2">
      <c r="B27" s="295">
        <v>3400</v>
      </c>
      <c r="C27" s="296" t="s">
        <v>304</v>
      </c>
      <c r="D27" s="290">
        <v>23750</v>
      </c>
      <c r="E27" s="290">
        <v>37160.410000000003</v>
      </c>
      <c r="F27" s="290">
        <f t="shared" si="0"/>
        <v>60910.41</v>
      </c>
      <c r="G27" s="290">
        <v>45705.27</v>
      </c>
      <c r="H27" s="290">
        <v>45705.27</v>
      </c>
      <c r="I27" s="290">
        <f t="shared" si="1"/>
        <v>15205.140000000007</v>
      </c>
    </row>
    <row r="28" spans="2:9" x14ac:dyDescent="0.2">
      <c r="B28" s="295">
        <v>3500</v>
      </c>
      <c r="C28" s="296" t="s">
        <v>305</v>
      </c>
      <c r="D28" s="290">
        <v>951232.5</v>
      </c>
      <c r="E28" s="290">
        <v>5278463.24</v>
      </c>
      <c r="F28" s="290">
        <f t="shared" si="0"/>
        <v>6229695.7400000002</v>
      </c>
      <c r="G28" s="290">
        <v>3611607.84</v>
      </c>
      <c r="H28" s="290">
        <v>3611607.84</v>
      </c>
      <c r="I28" s="290">
        <f t="shared" si="1"/>
        <v>2618087.9000000004</v>
      </c>
    </row>
    <row r="29" spans="2:9" x14ac:dyDescent="0.2">
      <c r="B29" s="295">
        <v>3600</v>
      </c>
      <c r="C29" s="296" t="s">
        <v>306</v>
      </c>
      <c r="D29" s="290">
        <v>47500</v>
      </c>
      <c r="E29" s="290">
        <v>87500</v>
      </c>
      <c r="F29" s="290">
        <f t="shared" si="0"/>
        <v>135000</v>
      </c>
      <c r="G29" s="290">
        <v>110524.8</v>
      </c>
      <c r="H29" s="290">
        <v>110524.8</v>
      </c>
      <c r="I29" s="290">
        <f t="shared" si="1"/>
        <v>24475.199999999997</v>
      </c>
    </row>
    <row r="30" spans="2:9" x14ac:dyDescent="0.2">
      <c r="B30" s="295">
        <v>3700</v>
      </c>
      <c r="C30" s="296" t="s">
        <v>307</v>
      </c>
      <c r="D30" s="290">
        <v>68705</v>
      </c>
      <c r="E30" s="290">
        <v>-11159.61</v>
      </c>
      <c r="F30" s="290">
        <f t="shared" si="0"/>
        <v>57545.39</v>
      </c>
      <c r="G30" s="290">
        <v>12395.88</v>
      </c>
      <c r="H30" s="290">
        <v>12395.88</v>
      </c>
      <c r="I30" s="290">
        <f t="shared" si="1"/>
        <v>45149.51</v>
      </c>
    </row>
    <row r="31" spans="2:9" x14ac:dyDescent="0.2">
      <c r="B31" s="295">
        <v>3800</v>
      </c>
      <c r="C31" s="296" t="s">
        <v>308</v>
      </c>
      <c r="D31" s="290">
        <v>102000</v>
      </c>
      <c r="E31" s="290">
        <v>3000</v>
      </c>
      <c r="F31" s="290">
        <f t="shared" si="0"/>
        <v>105000</v>
      </c>
      <c r="G31" s="290">
        <v>16317.94</v>
      </c>
      <c r="H31" s="290">
        <v>16317.94</v>
      </c>
      <c r="I31" s="290">
        <f t="shared" si="1"/>
        <v>88682.06</v>
      </c>
    </row>
    <row r="32" spans="2:9" x14ac:dyDescent="0.2">
      <c r="B32" s="295">
        <v>3900</v>
      </c>
      <c r="C32" s="296" t="s">
        <v>309</v>
      </c>
      <c r="D32" s="290">
        <v>674887.6</v>
      </c>
      <c r="E32" s="290">
        <v>370831.42</v>
      </c>
      <c r="F32" s="290">
        <f t="shared" si="0"/>
        <v>1045719.02</v>
      </c>
      <c r="G32" s="290">
        <v>667150.52</v>
      </c>
      <c r="H32" s="290">
        <v>667150.52</v>
      </c>
      <c r="I32" s="290">
        <f t="shared" si="1"/>
        <v>378568.5</v>
      </c>
    </row>
    <row r="33" spans="2:9" x14ac:dyDescent="0.2">
      <c r="B33" s="292" t="s">
        <v>3817</v>
      </c>
      <c r="C33" s="293"/>
      <c r="D33" s="297">
        <f>SUM(D34:D42)</f>
        <v>20000</v>
      </c>
      <c r="E33" s="297">
        <f>SUM(E34:E42)</f>
        <v>207050</v>
      </c>
      <c r="F33" s="297">
        <f t="shared" si="0"/>
        <v>227050</v>
      </c>
      <c r="G33" s="297">
        <f>SUM(G34:G42)</f>
        <v>200650</v>
      </c>
      <c r="H33" s="297">
        <f>SUM(H34:H42)</f>
        <v>200650</v>
      </c>
      <c r="I33" s="297">
        <f t="shared" si="1"/>
        <v>26400</v>
      </c>
    </row>
    <row r="34" spans="2:9" x14ac:dyDescent="0.2">
      <c r="B34" s="295">
        <v>4100</v>
      </c>
      <c r="C34" s="296" t="s">
        <v>18</v>
      </c>
      <c r="D34" s="290">
        <v>0</v>
      </c>
      <c r="E34" s="290">
        <v>0</v>
      </c>
      <c r="F34" s="290">
        <f t="shared" si="0"/>
        <v>0</v>
      </c>
      <c r="G34" s="290">
        <v>0</v>
      </c>
      <c r="H34" s="290">
        <v>0</v>
      </c>
      <c r="I34" s="290">
        <f t="shared" si="1"/>
        <v>0</v>
      </c>
    </row>
    <row r="35" spans="2:9" x14ac:dyDescent="0.2">
      <c r="B35" s="295">
        <v>4200</v>
      </c>
      <c r="C35" s="296" t="s">
        <v>19</v>
      </c>
      <c r="D35" s="290">
        <v>0</v>
      </c>
      <c r="E35" s="290">
        <v>0</v>
      </c>
      <c r="F35" s="290">
        <f t="shared" si="0"/>
        <v>0</v>
      </c>
      <c r="G35" s="290">
        <v>0</v>
      </c>
      <c r="H35" s="290">
        <v>0</v>
      </c>
      <c r="I35" s="290">
        <f t="shared" si="1"/>
        <v>0</v>
      </c>
    </row>
    <row r="36" spans="2:9" x14ac:dyDescent="0.2">
      <c r="B36" s="295">
        <v>4300</v>
      </c>
      <c r="C36" s="296" t="s">
        <v>20</v>
      </c>
      <c r="D36" s="290">
        <v>0</v>
      </c>
      <c r="E36" s="290">
        <v>0</v>
      </c>
      <c r="F36" s="290">
        <f t="shared" si="0"/>
        <v>0</v>
      </c>
      <c r="G36" s="290">
        <v>0</v>
      </c>
      <c r="H36" s="290">
        <v>0</v>
      </c>
      <c r="I36" s="290">
        <f t="shared" si="1"/>
        <v>0</v>
      </c>
    </row>
    <row r="37" spans="2:9" x14ac:dyDescent="0.2">
      <c r="B37" s="295">
        <v>4400</v>
      </c>
      <c r="C37" s="296" t="s">
        <v>21</v>
      </c>
      <c r="D37" s="290">
        <v>20000</v>
      </c>
      <c r="E37" s="290">
        <v>207050</v>
      </c>
      <c r="F37" s="290">
        <f t="shared" si="0"/>
        <v>227050</v>
      </c>
      <c r="G37" s="290">
        <v>200650</v>
      </c>
      <c r="H37" s="290">
        <v>200650</v>
      </c>
      <c r="I37" s="290">
        <f t="shared" si="1"/>
        <v>26400</v>
      </c>
    </row>
    <row r="38" spans="2:9" x14ac:dyDescent="0.2">
      <c r="B38" s="295">
        <v>4500</v>
      </c>
      <c r="C38" s="296" t="s">
        <v>22</v>
      </c>
      <c r="D38" s="290">
        <v>0</v>
      </c>
      <c r="E38" s="290">
        <v>0</v>
      </c>
      <c r="F38" s="290">
        <f t="shared" si="0"/>
        <v>0</v>
      </c>
      <c r="G38" s="290">
        <v>0</v>
      </c>
      <c r="H38" s="290">
        <v>0</v>
      </c>
      <c r="I38" s="290">
        <f t="shared" si="1"/>
        <v>0</v>
      </c>
    </row>
    <row r="39" spans="2:9" x14ac:dyDescent="0.2">
      <c r="B39" s="295">
        <v>4600</v>
      </c>
      <c r="C39" s="296" t="s">
        <v>310</v>
      </c>
      <c r="D39" s="290">
        <v>0</v>
      </c>
      <c r="E39" s="290">
        <v>0</v>
      </c>
      <c r="F39" s="290">
        <f t="shared" si="0"/>
        <v>0</v>
      </c>
      <c r="G39" s="290">
        <v>0</v>
      </c>
      <c r="H39" s="290">
        <v>0</v>
      </c>
      <c r="I39" s="290">
        <f t="shared" si="1"/>
        <v>0</v>
      </c>
    </row>
    <row r="40" spans="2:9" x14ac:dyDescent="0.2">
      <c r="B40" s="295">
        <v>4700</v>
      </c>
      <c r="C40" s="296" t="s">
        <v>24</v>
      </c>
      <c r="D40" s="290">
        <v>0</v>
      </c>
      <c r="E40" s="290">
        <v>0</v>
      </c>
      <c r="F40" s="290">
        <f t="shared" si="0"/>
        <v>0</v>
      </c>
      <c r="G40" s="290">
        <v>0</v>
      </c>
      <c r="H40" s="290">
        <v>0</v>
      </c>
      <c r="I40" s="290">
        <f t="shared" si="1"/>
        <v>0</v>
      </c>
    </row>
    <row r="41" spans="2:9" x14ac:dyDescent="0.2">
      <c r="B41" s="295">
        <v>4800</v>
      </c>
      <c r="C41" s="296" t="s">
        <v>6</v>
      </c>
      <c r="D41" s="290">
        <v>0</v>
      </c>
      <c r="E41" s="290">
        <v>0</v>
      </c>
      <c r="F41" s="290">
        <f t="shared" si="0"/>
        <v>0</v>
      </c>
      <c r="G41" s="290">
        <v>0</v>
      </c>
      <c r="H41" s="290">
        <v>0</v>
      </c>
      <c r="I41" s="290">
        <f t="shared" si="1"/>
        <v>0</v>
      </c>
    </row>
    <row r="42" spans="2:9" x14ac:dyDescent="0.2">
      <c r="B42" s="295">
        <v>4900</v>
      </c>
      <c r="C42" s="296" t="s">
        <v>25</v>
      </c>
      <c r="D42" s="290">
        <v>0</v>
      </c>
      <c r="E42" s="290">
        <v>0</v>
      </c>
      <c r="F42" s="290">
        <f t="shared" si="0"/>
        <v>0</v>
      </c>
      <c r="G42" s="290">
        <v>0</v>
      </c>
      <c r="H42" s="290">
        <v>0</v>
      </c>
      <c r="I42" s="290">
        <f t="shared" si="1"/>
        <v>0</v>
      </c>
    </row>
    <row r="43" spans="2:9" x14ac:dyDescent="0.2">
      <c r="B43" s="292" t="s">
        <v>3818</v>
      </c>
      <c r="C43" s="293"/>
      <c r="D43" s="297">
        <f>SUM(D44:D52)</f>
        <v>656490</v>
      </c>
      <c r="E43" s="297">
        <f>SUM(E44:E52)</f>
        <v>5837806.7699999996</v>
      </c>
      <c r="F43" s="297">
        <f t="shared" si="0"/>
        <v>6494296.7699999996</v>
      </c>
      <c r="G43" s="297">
        <f>SUM(G44:G52)</f>
        <v>0</v>
      </c>
      <c r="H43" s="297">
        <f>SUM(H44:H52)</f>
        <v>0</v>
      </c>
      <c r="I43" s="297">
        <f t="shared" si="1"/>
        <v>6494296.7699999996</v>
      </c>
    </row>
    <row r="44" spans="2:9" x14ac:dyDescent="0.2">
      <c r="B44" s="295">
        <v>5100</v>
      </c>
      <c r="C44" s="296" t="s">
        <v>193</v>
      </c>
      <c r="D44" s="290">
        <v>656490</v>
      </c>
      <c r="E44" s="290">
        <v>-148220</v>
      </c>
      <c r="F44" s="290">
        <f t="shared" si="0"/>
        <v>508270</v>
      </c>
      <c r="G44" s="290">
        <v>0</v>
      </c>
      <c r="H44" s="290">
        <v>0</v>
      </c>
      <c r="I44" s="290">
        <f t="shared" si="1"/>
        <v>508270</v>
      </c>
    </row>
    <row r="45" spans="2:9" x14ac:dyDescent="0.2">
      <c r="B45" s="295">
        <v>5200</v>
      </c>
      <c r="C45" s="296" t="s">
        <v>194</v>
      </c>
      <c r="D45" s="290">
        <v>0</v>
      </c>
      <c r="E45" s="290">
        <v>110000</v>
      </c>
      <c r="F45" s="290">
        <f t="shared" si="0"/>
        <v>110000</v>
      </c>
      <c r="G45" s="290">
        <v>0</v>
      </c>
      <c r="H45" s="290">
        <v>0</v>
      </c>
      <c r="I45" s="290">
        <f t="shared" si="1"/>
        <v>110000</v>
      </c>
    </row>
    <row r="46" spans="2:9" x14ac:dyDescent="0.2">
      <c r="B46" s="295">
        <v>5300</v>
      </c>
      <c r="C46" s="296" t="s">
        <v>195</v>
      </c>
      <c r="D46" s="290">
        <v>0</v>
      </c>
      <c r="E46" s="290">
        <v>0</v>
      </c>
      <c r="F46" s="290">
        <f t="shared" si="0"/>
        <v>0</v>
      </c>
      <c r="G46" s="290">
        <v>0</v>
      </c>
      <c r="H46" s="290">
        <v>0</v>
      </c>
      <c r="I46" s="290">
        <f t="shared" si="1"/>
        <v>0</v>
      </c>
    </row>
    <row r="47" spans="2:9" x14ac:dyDescent="0.2">
      <c r="B47" s="295">
        <v>5400</v>
      </c>
      <c r="C47" s="296" t="s">
        <v>196</v>
      </c>
      <c r="D47" s="290">
        <v>0</v>
      </c>
      <c r="E47" s="290">
        <v>0</v>
      </c>
      <c r="F47" s="290">
        <f t="shared" si="0"/>
        <v>0</v>
      </c>
      <c r="G47" s="290">
        <v>0</v>
      </c>
      <c r="H47" s="290">
        <v>0</v>
      </c>
      <c r="I47" s="290">
        <f t="shared" si="1"/>
        <v>0</v>
      </c>
    </row>
    <row r="48" spans="2:9" x14ac:dyDescent="0.2">
      <c r="B48" s="295">
        <v>5500</v>
      </c>
      <c r="C48" s="296" t="s">
        <v>197</v>
      </c>
      <c r="D48" s="290">
        <v>0</v>
      </c>
      <c r="E48" s="290">
        <v>0</v>
      </c>
      <c r="F48" s="290">
        <f t="shared" si="0"/>
        <v>0</v>
      </c>
      <c r="G48" s="290">
        <v>0</v>
      </c>
      <c r="H48" s="290">
        <v>0</v>
      </c>
      <c r="I48" s="290">
        <f t="shared" si="1"/>
        <v>0</v>
      </c>
    </row>
    <row r="49" spans="2:9" x14ac:dyDescent="0.2">
      <c r="B49" s="295">
        <v>5600</v>
      </c>
      <c r="C49" s="296" t="s">
        <v>198</v>
      </c>
      <c r="D49" s="290">
        <v>0</v>
      </c>
      <c r="E49" s="290">
        <v>5876026.7699999996</v>
      </c>
      <c r="F49" s="290">
        <f t="shared" si="0"/>
        <v>5876026.7699999996</v>
      </c>
      <c r="G49" s="290">
        <v>0</v>
      </c>
      <c r="H49" s="290">
        <v>0</v>
      </c>
      <c r="I49" s="290">
        <f t="shared" si="1"/>
        <v>5876026.7699999996</v>
      </c>
    </row>
    <row r="50" spans="2:9" x14ac:dyDescent="0.2">
      <c r="B50" s="295">
        <v>5700</v>
      </c>
      <c r="C50" s="296" t="s">
        <v>213</v>
      </c>
      <c r="D50" s="290">
        <v>0</v>
      </c>
      <c r="E50" s="290">
        <v>0</v>
      </c>
      <c r="F50" s="290">
        <f t="shared" si="0"/>
        <v>0</v>
      </c>
      <c r="G50" s="290">
        <v>0</v>
      </c>
      <c r="H50" s="290">
        <v>0</v>
      </c>
      <c r="I50" s="290">
        <f t="shared" si="1"/>
        <v>0</v>
      </c>
    </row>
    <row r="51" spans="2:9" x14ac:dyDescent="0.2">
      <c r="B51" s="295">
        <v>5800</v>
      </c>
      <c r="C51" s="296" t="s">
        <v>215</v>
      </c>
      <c r="D51" s="290">
        <v>0</v>
      </c>
      <c r="E51" s="290">
        <v>0</v>
      </c>
      <c r="F51" s="290">
        <f t="shared" si="0"/>
        <v>0</v>
      </c>
      <c r="G51" s="290">
        <v>0</v>
      </c>
      <c r="H51" s="290">
        <v>0</v>
      </c>
      <c r="I51" s="290">
        <f t="shared" si="1"/>
        <v>0</v>
      </c>
    </row>
    <row r="52" spans="2:9" x14ac:dyDescent="0.2">
      <c r="B52" s="295">
        <v>5900</v>
      </c>
      <c r="C52" s="296" t="s">
        <v>87</v>
      </c>
      <c r="D52" s="290">
        <v>0</v>
      </c>
      <c r="E52" s="290">
        <v>0</v>
      </c>
      <c r="F52" s="290">
        <f t="shared" si="0"/>
        <v>0</v>
      </c>
      <c r="G52" s="290">
        <v>0</v>
      </c>
      <c r="H52" s="290">
        <v>0</v>
      </c>
      <c r="I52" s="290">
        <f t="shared" si="1"/>
        <v>0</v>
      </c>
    </row>
    <row r="53" spans="2:9" x14ac:dyDescent="0.2">
      <c r="B53" s="292" t="s">
        <v>40</v>
      </c>
      <c r="C53" s="293"/>
      <c r="D53" s="297">
        <f>SUM(D54:D56)</f>
        <v>0</v>
      </c>
      <c r="E53" s="297">
        <f>SUM(E54:E56)</f>
        <v>0</v>
      </c>
      <c r="F53" s="297">
        <f t="shared" si="0"/>
        <v>0</v>
      </c>
      <c r="G53" s="297">
        <f>SUM(G54:G56)</f>
        <v>0</v>
      </c>
      <c r="H53" s="297">
        <f>SUM(H54:H56)</f>
        <v>0</v>
      </c>
      <c r="I53" s="297">
        <f t="shared" si="1"/>
        <v>0</v>
      </c>
    </row>
    <row r="54" spans="2:9" x14ac:dyDescent="0.2">
      <c r="B54" s="295">
        <v>6100</v>
      </c>
      <c r="C54" s="296" t="s">
        <v>218</v>
      </c>
      <c r="D54" s="290">
        <v>0</v>
      </c>
      <c r="E54" s="290">
        <v>0</v>
      </c>
      <c r="F54" s="290">
        <f t="shared" si="0"/>
        <v>0</v>
      </c>
      <c r="G54" s="290">
        <v>0</v>
      </c>
      <c r="H54" s="290">
        <v>0</v>
      </c>
      <c r="I54" s="290">
        <f t="shared" si="1"/>
        <v>0</v>
      </c>
    </row>
    <row r="55" spans="2:9" x14ac:dyDescent="0.2">
      <c r="B55" s="295">
        <v>6200</v>
      </c>
      <c r="C55" s="296" t="s">
        <v>220</v>
      </c>
      <c r="D55" s="290">
        <v>0</v>
      </c>
      <c r="E55" s="290">
        <v>0</v>
      </c>
      <c r="F55" s="290">
        <f t="shared" si="0"/>
        <v>0</v>
      </c>
      <c r="G55" s="290">
        <v>0</v>
      </c>
      <c r="H55" s="290">
        <v>0</v>
      </c>
      <c r="I55" s="290">
        <f t="shared" si="1"/>
        <v>0</v>
      </c>
    </row>
    <row r="56" spans="2:9" x14ac:dyDescent="0.2">
      <c r="B56" s="295">
        <v>6300</v>
      </c>
      <c r="C56" s="296" t="s">
        <v>312</v>
      </c>
      <c r="D56" s="290">
        <v>0</v>
      </c>
      <c r="E56" s="290">
        <v>0</v>
      </c>
      <c r="F56" s="290">
        <f t="shared" si="0"/>
        <v>0</v>
      </c>
      <c r="G56" s="290">
        <v>0</v>
      </c>
      <c r="H56" s="290">
        <v>0</v>
      </c>
      <c r="I56" s="290">
        <f t="shared" si="1"/>
        <v>0</v>
      </c>
    </row>
    <row r="57" spans="2:9" x14ac:dyDescent="0.2">
      <c r="B57" s="292" t="s">
        <v>3819</v>
      </c>
      <c r="C57" s="293"/>
      <c r="D57" s="297">
        <f>SUM(D58:D64)</f>
        <v>0</v>
      </c>
      <c r="E57" s="297">
        <f>SUM(E58:E64)</f>
        <v>0</v>
      </c>
      <c r="F57" s="297">
        <f t="shared" si="0"/>
        <v>0</v>
      </c>
      <c r="G57" s="297">
        <f>SUM(G58:G64)</f>
        <v>0</v>
      </c>
      <c r="H57" s="297">
        <f>SUM(H58:H64)</f>
        <v>0</v>
      </c>
      <c r="I57" s="297">
        <f t="shared" si="1"/>
        <v>0</v>
      </c>
    </row>
    <row r="58" spans="2:9" x14ac:dyDescent="0.2">
      <c r="B58" s="295">
        <v>7100</v>
      </c>
      <c r="C58" s="296" t="s">
        <v>314</v>
      </c>
      <c r="D58" s="290">
        <v>0</v>
      </c>
      <c r="E58" s="290">
        <v>0</v>
      </c>
      <c r="F58" s="290">
        <f t="shared" si="0"/>
        <v>0</v>
      </c>
      <c r="G58" s="290">
        <v>0</v>
      </c>
      <c r="H58" s="290">
        <v>0</v>
      </c>
      <c r="I58" s="290">
        <f t="shared" si="1"/>
        <v>0</v>
      </c>
    </row>
    <row r="59" spans="2:9" x14ac:dyDescent="0.2">
      <c r="B59" s="295">
        <v>7200</v>
      </c>
      <c r="C59" s="296" t="s">
        <v>222</v>
      </c>
      <c r="D59" s="290">
        <v>0</v>
      </c>
      <c r="E59" s="290">
        <v>0</v>
      </c>
      <c r="F59" s="290">
        <f t="shared" si="0"/>
        <v>0</v>
      </c>
      <c r="G59" s="290">
        <v>0</v>
      </c>
      <c r="H59" s="290">
        <v>0</v>
      </c>
      <c r="I59" s="290">
        <f t="shared" si="1"/>
        <v>0</v>
      </c>
    </row>
    <row r="60" spans="2:9" x14ac:dyDescent="0.2">
      <c r="B60" s="295">
        <v>7300</v>
      </c>
      <c r="C60" s="296" t="s">
        <v>224</v>
      </c>
      <c r="D60" s="290">
        <v>0</v>
      </c>
      <c r="E60" s="290">
        <v>0</v>
      </c>
      <c r="F60" s="290">
        <f t="shared" si="0"/>
        <v>0</v>
      </c>
      <c r="G60" s="290">
        <v>0</v>
      </c>
      <c r="H60" s="290">
        <v>0</v>
      </c>
      <c r="I60" s="290">
        <f t="shared" si="1"/>
        <v>0</v>
      </c>
    </row>
    <row r="61" spans="2:9" x14ac:dyDescent="0.2">
      <c r="B61" s="295">
        <v>7400</v>
      </c>
      <c r="C61" s="296" t="s">
        <v>226</v>
      </c>
      <c r="D61" s="290">
        <v>0</v>
      </c>
      <c r="E61" s="290">
        <v>0</v>
      </c>
      <c r="F61" s="290">
        <f t="shared" si="0"/>
        <v>0</v>
      </c>
      <c r="G61" s="290">
        <v>0</v>
      </c>
      <c r="H61" s="290">
        <v>0</v>
      </c>
      <c r="I61" s="290">
        <f t="shared" si="1"/>
        <v>0</v>
      </c>
    </row>
    <row r="62" spans="2:9" x14ac:dyDescent="0.2">
      <c r="B62" s="295">
        <v>7500</v>
      </c>
      <c r="C62" s="296" t="s">
        <v>228</v>
      </c>
      <c r="D62" s="290">
        <v>0</v>
      </c>
      <c r="E62" s="290">
        <v>0</v>
      </c>
      <c r="F62" s="290">
        <f t="shared" si="0"/>
        <v>0</v>
      </c>
      <c r="G62" s="290">
        <v>0</v>
      </c>
      <c r="H62" s="290">
        <v>0</v>
      </c>
      <c r="I62" s="290">
        <f t="shared" si="1"/>
        <v>0</v>
      </c>
    </row>
    <row r="63" spans="2:9" x14ac:dyDescent="0.2">
      <c r="B63" s="295">
        <v>7600</v>
      </c>
      <c r="C63" s="296" t="s">
        <v>315</v>
      </c>
      <c r="D63" s="290">
        <v>0</v>
      </c>
      <c r="E63" s="290">
        <v>0</v>
      </c>
      <c r="F63" s="290">
        <f t="shared" si="0"/>
        <v>0</v>
      </c>
      <c r="G63" s="290">
        <v>0</v>
      </c>
      <c r="H63" s="290">
        <v>0</v>
      </c>
      <c r="I63" s="290">
        <f t="shared" si="1"/>
        <v>0</v>
      </c>
    </row>
    <row r="64" spans="2:9" x14ac:dyDescent="0.2">
      <c r="B64" s="295">
        <v>7900</v>
      </c>
      <c r="C64" s="296" t="s">
        <v>230</v>
      </c>
      <c r="D64" s="290">
        <v>0</v>
      </c>
      <c r="E64" s="290">
        <v>0</v>
      </c>
      <c r="F64" s="290">
        <f t="shared" si="0"/>
        <v>0</v>
      </c>
      <c r="G64" s="290">
        <v>0</v>
      </c>
      <c r="H64" s="290">
        <v>0</v>
      </c>
      <c r="I64" s="290">
        <f t="shared" si="1"/>
        <v>0</v>
      </c>
    </row>
    <row r="65" spans="2:9" x14ac:dyDescent="0.2">
      <c r="B65" s="292" t="s">
        <v>3820</v>
      </c>
      <c r="C65" s="293"/>
      <c r="D65" s="297">
        <f>SUM(D66:D68)</f>
        <v>0</v>
      </c>
      <c r="E65" s="297">
        <f>SUM(E66:E68)</f>
        <v>0</v>
      </c>
      <c r="F65" s="297">
        <f t="shared" si="0"/>
        <v>0</v>
      </c>
      <c r="G65" s="297">
        <f>SUM(G66:G68)</f>
        <v>0</v>
      </c>
      <c r="H65" s="297">
        <f>SUM(H66:H68)</f>
        <v>0</v>
      </c>
      <c r="I65" s="297">
        <f t="shared" si="1"/>
        <v>0</v>
      </c>
    </row>
    <row r="66" spans="2:9" x14ac:dyDescent="0.2">
      <c r="B66" s="295">
        <v>8100</v>
      </c>
      <c r="C66" s="296" t="s">
        <v>3</v>
      </c>
      <c r="D66" s="290">
        <v>0</v>
      </c>
      <c r="E66" s="290">
        <v>0</v>
      </c>
      <c r="F66" s="290">
        <f t="shared" si="0"/>
        <v>0</v>
      </c>
      <c r="G66" s="290">
        <v>0</v>
      </c>
      <c r="H66" s="290">
        <v>0</v>
      </c>
      <c r="I66" s="290">
        <f t="shared" si="1"/>
        <v>0</v>
      </c>
    </row>
    <row r="67" spans="2:9" x14ac:dyDescent="0.2">
      <c r="B67" s="295">
        <v>8300</v>
      </c>
      <c r="C67" s="296" t="s">
        <v>4</v>
      </c>
      <c r="D67" s="290">
        <v>0</v>
      </c>
      <c r="E67" s="290">
        <v>0</v>
      </c>
      <c r="F67" s="290">
        <f t="shared" si="0"/>
        <v>0</v>
      </c>
      <c r="G67" s="290">
        <v>0</v>
      </c>
      <c r="H67" s="290">
        <v>0</v>
      </c>
      <c r="I67" s="290">
        <f t="shared" si="1"/>
        <v>0</v>
      </c>
    </row>
    <row r="68" spans="2:9" x14ac:dyDescent="0.2">
      <c r="B68" s="295">
        <v>8500</v>
      </c>
      <c r="C68" s="296" t="s">
        <v>5</v>
      </c>
      <c r="D68" s="290">
        <v>0</v>
      </c>
      <c r="E68" s="290">
        <v>0</v>
      </c>
      <c r="F68" s="290">
        <f t="shared" si="0"/>
        <v>0</v>
      </c>
      <c r="G68" s="290">
        <v>0</v>
      </c>
      <c r="H68" s="290">
        <v>0</v>
      </c>
      <c r="I68" s="290">
        <f t="shared" si="1"/>
        <v>0</v>
      </c>
    </row>
    <row r="69" spans="2:9" x14ac:dyDescent="0.2">
      <c r="B69" s="292" t="s">
        <v>316</v>
      </c>
      <c r="C69" s="293"/>
      <c r="D69" s="297">
        <f>SUM(D70:D76)</f>
        <v>0</v>
      </c>
      <c r="E69" s="297">
        <f>SUM(E70:E76)</f>
        <v>0</v>
      </c>
      <c r="F69" s="297">
        <f t="shared" si="0"/>
        <v>0</v>
      </c>
      <c r="G69" s="297">
        <f>SUM(G70:G76)</f>
        <v>0</v>
      </c>
      <c r="H69" s="297">
        <f>SUM(H70:H76)</f>
        <v>0</v>
      </c>
      <c r="I69" s="297">
        <f t="shared" si="1"/>
        <v>0</v>
      </c>
    </row>
    <row r="70" spans="2:9" x14ac:dyDescent="0.2">
      <c r="B70" s="295">
        <v>9100</v>
      </c>
      <c r="C70" s="296" t="s">
        <v>232</v>
      </c>
      <c r="D70" s="290">
        <v>0</v>
      </c>
      <c r="E70" s="290">
        <v>0</v>
      </c>
      <c r="F70" s="290">
        <f t="shared" ref="F70:F76" si="2">D70+E70</f>
        <v>0</v>
      </c>
      <c r="G70" s="290">
        <v>0</v>
      </c>
      <c r="H70" s="290">
        <v>0</v>
      </c>
      <c r="I70" s="290">
        <f t="shared" ref="I70:I76" si="3">F70-G70</f>
        <v>0</v>
      </c>
    </row>
    <row r="71" spans="2:9" x14ac:dyDescent="0.2">
      <c r="B71" s="295">
        <v>9200</v>
      </c>
      <c r="C71" s="296" t="s">
        <v>26</v>
      </c>
      <c r="D71" s="290">
        <v>0</v>
      </c>
      <c r="E71" s="290">
        <v>0</v>
      </c>
      <c r="F71" s="290">
        <f t="shared" si="2"/>
        <v>0</v>
      </c>
      <c r="G71" s="290">
        <v>0</v>
      </c>
      <c r="H71" s="290">
        <v>0</v>
      </c>
      <c r="I71" s="290">
        <f t="shared" si="3"/>
        <v>0</v>
      </c>
    </row>
    <row r="72" spans="2:9" x14ac:dyDescent="0.2">
      <c r="B72" s="295">
        <v>9300</v>
      </c>
      <c r="C72" s="296" t="s">
        <v>27</v>
      </c>
      <c r="D72" s="290">
        <v>0</v>
      </c>
      <c r="E72" s="290">
        <v>0</v>
      </c>
      <c r="F72" s="290">
        <f t="shared" si="2"/>
        <v>0</v>
      </c>
      <c r="G72" s="290">
        <v>0</v>
      </c>
      <c r="H72" s="290">
        <v>0</v>
      </c>
      <c r="I72" s="290">
        <f t="shared" si="3"/>
        <v>0</v>
      </c>
    </row>
    <row r="73" spans="2:9" x14ac:dyDescent="0.2">
      <c r="B73" s="295">
        <v>9400</v>
      </c>
      <c r="C73" s="296" t="s">
        <v>28</v>
      </c>
      <c r="D73" s="290">
        <v>0</v>
      </c>
      <c r="E73" s="290">
        <v>0</v>
      </c>
      <c r="F73" s="290">
        <f t="shared" si="2"/>
        <v>0</v>
      </c>
      <c r="G73" s="290">
        <v>0</v>
      </c>
      <c r="H73" s="290">
        <v>0</v>
      </c>
      <c r="I73" s="290">
        <f t="shared" si="3"/>
        <v>0</v>
      </c>
    </row>
    <row r="74" spans="2:9" x14ac:dyDescent="0.2">
      <c r="B74" s="295">
        <v>9500</v>
      </c>
      <c r="C74" s="296" t="s">
        <v>29</v>
      </c>
      <c r="D74" s="290">
        <v>0</v>
      </c>
      <c r="E74" s="290">
        <v>0</v>
      </c>
      <c r="F74" s="290">
        <f t="shared" si="2"/>
        <v>0</v>
      </c>
      <c r="G74" s="290">
        <v>0</v>
      </c>
      <c r="H74" s="290">
        <v>0</v>
      </c>
      <c r="I74" s="290">
        <f t="shared" si="3"/>
        <v>0</v>
      </c>
    </row>
    <row r="75" spans="2:9" x14ac:dyDescent="0.2">
      <c r="B75" s="295">
        <v>9600</v>
      </c>
      <c r="C75" s="296" t="s">
        <v>30</v>
      </c>
      <c r="D75" s="290">
        <v>0</v>
      </c>
      <c r="E75" s="290">
        <v>0</v>
      </c>
      <c r="F75" s="290">
        <f t="shared" si="2"/>
        <v>0</v>
      </c>
      <c r="G75" s="290">
        <v>0</v>
      </c>
      <c r="H75" s="290">
        <v>0</v>
      </c>
      <c r="I75" s="290">
        <f t="shared" si="3"/>
        <v>0</v>
      </c>
    </row>
    <row r="76" spans="2:9" x14ac:dyDescent="0.2">
      <c r="B76" s="298">
        <v>9900</v>
      </c>
      <c r="C76" s="299" t="s">
        <v>317</v>
      </c>
      <c r="D76" s="300">
        <v>0</v>
      </c>
      <c r="E76" s="300">
        <v>0</v>
      </c>
      <c r="F76" s="300">
        <f t="shared" si="2"/>
        <v>0</v>
      </c>
      <c r="G76" s="300">
        <v>0</v>
      </c>
      <c r="H76" s="300">
        <v>0</v>
      </c>
      <c r="I76" s="300">
        <f t="shared" si="3"/>
        <v>0</v>
      </c>
    </row>
    <row r="77" spans="2:9" x14ac:dyDescent="0.2">
      <c r="B77" s="301"/>
      <c r="C77" s="302" t="s">
        <v>278</v>
      </c>
      <c r="D77" s="303">
        <f t="shared" ref="D77:I77" si="4">SUM(D5+D13+D23+D33+D43+D53+D57+D65+D69)</f>
        <v>22773230.000000004</v>
      </c>
      <c r="E77" s="303">
        <f t="shared" si="4"/>
        <v>35874495.129999995</v>
      </c>
      <c r="F77" s="303">
        <f t="shared" si="4"/>
        <v>58647725.129999995</v>
      </c>
      <c r="G77" s="303">
        <f t="shared" si="4"/>
        <v>31528470.75</v>
      </c>
      <c r="H77" s="303">
        <f t="shared" si="4"/>
        <v>31310366.93</v>
      </c>
      <c r="I77" s="303">
        <f t="shared" si="4"/>
        <v>27119254.379999999</v>
      </c>
    </row>
    <row r="78" spans="2:9" x14ac:dyDescent="0.2">
      <c r="B78" s="14" t="s">
        <v>395</v>
      </c>
    </row>
    <row r="82" spans="3:8" x14ac:dyDescent="0.2">
      <c r="C82" s="476" t="s">
        <v>3814</v>
      </c>
      <c r="D82" s="8"/>
      <c r="E82" s="9"/>
      <c r="F82" s="9"/>
      <c r="G82" s="477" t="s">
        <v>3815</v>
      </c>
      <c r="H82" s="257"/>
    </row>
    <row r="83" spans="3:8" x14ac:dyDescent="0.2">
      <c r="C83" s="8" t="s">
        <v>3880</v>
      </c>
      <c r="D83" s="8"/>
      <c r="E83" s="9"/>
      <c r="F83" s="9"/>
      <c r="G83" s="500" t="s">
        <v>413</v>
      </c>
      <c r="H83" s="257"/>
    </row>
  </sheetData>
  <mergeCells count="4">
    <mergeCell ref="B1:I1"/>
    <mergeCell ref="B2:C4"/>
    <mergeCell ref="D2:H2"/>
    <mergeCell ref="I2:I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zoomScaleNormal="100" workbookViewId="0">
      <selection activeCell="K12" sqref="K12"/>
    </sheetView>
  </sheetViews>
  <sheetFormatPr baseColWidth="10" defaultRowHeight="11.25" x14ac:dyDescent="0.2"/>
  <cols>
    <col min="1" max="1" width="1.83203125" style="14" customWidth="1"/>
    <col min="2" max="2" width="47.6640625" style="14" customWidth="1"/>
    <col min="3" max="8" width="18.33203125" style="14" customWidth="1"/>
    <col min="9" max="16384" width="12" style="14"/>
  </cols>
  <sheetData>
    <row r="1" spans="1:8" ht="62.25" customHeight="1" x14ac:dyDescent="0.2">
      <c r="A1" s="628" t="s">
        <v>4516</v>
      </c>
      <c r="B1" s="629"/>
      <c r="C1" s="629"/>
      <c r="D1" s="629"/>
      <c r="E1" s="629"/>
      <c r="F1" s="629"/>
      <c r="G1" s="629"/>
      <c r="H1" s="630"/>
    </row>
    <row r="2" spans="1:8" x14ac:dyDescent="0.2">
      <c r="A2" s="622" t="s">
        <v>116</v>
      </c>
      <c r="B2" s="623"/>
      <c r="C2" s="628" t="s">
        <v>279</v>
      </c>
      <c r="D2" s="629"/>
      <c r="E2" s="629"/>
      <c r="F2" s="629"/>
      <c r="G2" s="630"/>
      <c r="H2" s="631" t="s">
        <v>269</v>
      </c>
    </row>
    <row r="3" spans="1:8" ht="22.5" customHeight="1" x14ac:dyDescent="0.2">
      <c r="A3" s="624"/>
      <c r="B3" s="625"/>
      <c r="C3" s="52" t="s">
        <v>270</v>
      </c>
      <c r="D3" s="52" t="s">
        <v>271</v>
      </c>
      <c r="E3" s="52" t="s">
        <v>246</v>
      </c>
      <c r="F3" s="52" t="s">
        <v>247</v>
      </c>
      <c r="G3" s="52" t="s">
        <v>272</v>
      </c>
      <c r="H3" s="632"/>
    </row>
    <row r="4" spans="1:8" x14ac:dyDescent="0.2">
      <c r="A4" s="626"/>
      <c r="B4" s="627"/>
      <c r="C4" s="53">
        <v>1</v>
      </c>
      <c r="D4" s="53">
        <v>2</v>
      </c>
      <c r="E4" s="53" t="s">
        <v>273</v>
      </c>
      <c r="F4" s="53">
        <v>4</v>
      </c>
      <c r="G4" s="53">
        <v>5</v>
      </c>
      <c r="H4" s="53" t="s">
        <v>274</v>
      </c>
    </row>
    <row r="5" spans="1:8" x14ac:dyDescent="0.2">
      <c r="A5" s="304"/>
      <c r="B5" s="305" t="s">
        <v>318</v>
      </c>
      <c r="C5" s="306">
        <v>22116740</v>
      </c>
      <c r="D5" s="306">
        <v>29800085.329999998</v>
      </c>
      <c r="E5" s="306">
        <f>C5+D5</f>
        <v>51916825.329999998</v>
      </c>
      <c r="F5" s="306">
        <v>19472082.32</v>
      </c>
      <c r="G5" s="306">
        <v>18844629.550000001</v>
      </c>
      <c r="H5" s="306">
        <f>E5-F5</f>
        <v>32444743.009999998</v>
      </c>
    </row>
    <row r="6" spans="1:8" x14ac:dyDescent="0.2">
      <c r="A6" s="304"/>
      <c r="B6" s="305" t="s">
        <v>319</v>
      </c>
      <c r="C6" s="306">
        <v>656490</v>
      </c>
      <c r="D6" s="306">
        <v>5075690</v>
      </c>
      <c r="E6" s="306">
        <f>C6+D6</f>
        <v>5732180</v>
      </c>
      <c r="F6" s="306">
        <v>0</v>
      </c>
      <c r="G6" s="306">
        <v>0</v>
      </c>
      <c r="H6" s="306">
        <f>E6-F6</f>
        <v>5732180</v>
      </c>
    </row>
    <row r="7" spans="1:8" x14ac:dyDescent="0.2">
      <c r="A7" s="304"/>
      <c r="B7" s="305" t="s">
        <v>320</v>
      </c>
      <c r="C7" s="306">
        <v>0</v>
      </c>
      <c r="D7" s="306">
        <v>0</v>
      </c>
      <c r="E7" s="306">
        <f>C7+D7</f>
        <v>0</v>
      </c>
      <c r="F7" s="306">
        <v>0</v>
      </c>
      <c r="G7" s="306">
        <v>0</v>
      </c>
      <c r="H7" s="306">
        <f>E7-F7</f>
        <v>0</v>
      </c>
    </row>
    <row r="8" spans="1:8" x14ac:dyDescent="0.2">
      <c r="A8" s="304"/>
      <c r="B8" s="305" t="s">
        <v>22</v>
      </c>
      <c r="C8" s="306">
        <v>0</v>
      </c>
      <c r="D8" s="306">
        <v>0</v>
      </c>
      <c r="E8" s="306">
        <f>C8+D8</f>
        <v>0</v>
      </c>
      <c r="F8" s="306">
        <v>0</v>
      </c>
      <c r="G8" s="306">
        <v>0</v>
      </c>
      <c r="H8" s="306">
        <f>E8-F8</f>
        <v>0</v>
      </c>
    </row>
    <row r="9" spans="1:8" x14ac:dyDescent="0.2">
      <c r="A9" s="304"/>
      <c r="B9" s="307" t="s">
        <v>3</v>
      </c>
      <c r="C9" s="308">
        <v>0</v>
      </c>
      <c r="D9" s="308">
        <v>0</v>
      </c>
      <c r="E9" s="308">
        <f>C9+D9</f>
        <v>0</v>
      </c>
      <c r="F9" s="308">
        <v>0</v>
      </c>
      <c r="G9" s="308">
        <v>0</v>
      </c>
      <c r="H9" s="308">
        <f>E9-F9</f>
        <v>0</v>
      </c>
    </row>
    <row r="10" spans="1:8" x14ac:dyDescent="0.2">
      <c r="A10" s="309"/>
      <c r="B10" s="302" t="s">
        <v>278</v>
      </c>
      <c r="C10" s="303">
        <f t="shared" ref="C10:H10" si="0">SUM(C5+C6+C7+C8+C9)</f>
        <v>22773230</v>
      </c>
      <c r="D10" s="303">
        <f t="shared" si="0"/>
        <v>34875775.329999998</v>
      </c>
      <c r="E10" s="303">
        <f t="shared" si="0"/>
        <v>57649005.329999998</v>
      </c>
      <c r="F10" s="303">
        <f t="shared" si="0"/>
        <v>19472082.32</v>
      </c>
      <c r="G10" s="303">
        <f t="shared" si="0"/>
        <v>18844629.550000001</v>
      </c>
      <c r="H10" s="303">
        <f t="shared" si="0"/>
        <v>38176923.009999998</v>
      </c>
    </row>
    <row r="12" spans="1:8" x14ac:dyDescent="0.2">
      <c r="A12" s="14" t="s">
        <v>395</v>
      </c>
    </row>
    <row r="16" spans="1:8" x14ac:dyDescent="0.2">
      <c r="B16" s="8" t="s">
        <v>3814</v>
      </c>
      <c r="C16" s="8"/>
      <c r="D16" s="9"/>
      <c r="E16" s="9"/>
      <c r="F16" s="407" t="s">
        <v>3815</v>
      </c>
    </row>
    <row r="17" spans="2:6" x14ac:dyDescent="0.2">
      <c r="B17" s="8" t="s">
        <v>3880</v>
      </c>
      <c r="C17" s="8"/>
      <c r="D17" s="9"/>
      <c r="E17" s="9"/>
      <c r="F17" s="407" t="s">
        <v>413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7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45"/>
  <sheetViews>
    <sheetView showGridLines="0" zoomScale="90" zoomScaleNormal="90" workbookViewId="0">
      <selection activeCell="Q30" sqref="Q30"/>
    </sheetView>
  </sheetViews>
  <sheetFormatPr baseColWidth="10" defaultRowHeight="11.25" x14ac:dyDescent="0.2"/>
  <cols>
    <col min="1" max="1" width="2.5" style="55" customWidth="1"/>
    <col min="2" max="2" width="79" style="55" customWidth="1"/>
    <col min="3" max="8" width="18.33203125" style="55" customWidth="1"/>
    <col min="9" max="16384" width="12" style="55"/>
  </cols>
  <sheetData>
    <row r="1" spans="1:8" ht="49.5" customHeight="1" x14ac:dyDescent="0.2">
      <c r="A1" s="628" t="s">
        <v>4517</v>
      </c>
      <c r="B1" s="629"/>
      <c r="C1" s="629"/>
      <c r="D1" s="629"/>
      <c r="E1" s="629"/>
      <c r="F1" s="629"/>
      <c r="G1" s="629"/>
      <c r="H1" s="630"/>
    </row>
    <row r="2" spans="1:8" x14ac:dyDescent="0.2">
      <c r="A2" s="622" t="s">
        <v>116</v>
      </c>
      <c r="B2" s="623"/>
      <c r="C2" s="628" t="s">
        <v>279</v>
      </c>
      <c r="D2" s="629"/>
      <c r="E2" s="629"/>
      <c r="F2" s="629"/>
      <c r="G2" s="630"/>
      <c r="H2" s="631" t="s">
        <v>269</v>
      </c>
    </row>
    <row r="3" spans="1:8" ht="22.5" customHeight="1" x14ac:dyDescent="0.2">
      <c r="A3" s="624"/>
      <c r="B3" s="625"/>
      <c r="C3" s="52" t="s">
        <v>270</v>
      </c>
      <c r="D3" s="52" t="s">
        <v>271</v>
      </c>
      <c r="E3" s="52" t="s">
        <v>246</v>
      </c>
      <c r="F3" s="52" t="s">
        <v>247</v>
      </c>
      <c r="G3" s="52" t="s">
        <v>272</v>
      </c>
      <c r="H3" s="632"/>
    </row>
    <row r="4" spans="1:8" x14ac:dyDescent="0.2">
      <c r="A4" s="626"/>
      <c r="B4" s="627"/>
      <c r="C4" s="53">
        <v>1</v>
      </c>
      <c r="D4" s="53">
        <v>2</v>
      </c>
      <c r="E4" s="53" t="s">
        <v>273</v>
      </c>
      <c r="F4" s="53">
        <v>4</v>
      </c>
      <c r="G4" s="53">
        <v>5</v>
      </c>
      <c r="H4" s="53" t="s">
        <v>274</v>
      </c>
    </row>
    <row r="5" spans="1:8" x14ac:dyDescent="0.2">
      <c r="A5" s="390" t="s">
        <v>321</v>
      </c>
      <c r="B5" s="391"/>
      <c r="C5" s="297">
        <f t="shared" ref="C5:H5" si="0">SUM(C6:C13)</f>
        <v>0</v>
      </c>
      <c r="D5" s="297">
        <f t="shared" si="0"/>
        <v>0</v>
      </c>
      <c r="E5" s="297">
        <f t="shared" si="0"/>
        <v>0</v>
      </c>
      <c r="F5" s="297">
        <f t="shared" si="0"/>
        <v>0</v>
      </c>
      <c r="G5" s="297">
        <f t="shared" si="0"/>
        <v>0</v>
      </c>
      <c r="H5" s="297">
        <f t="shared" si="0"/>
        <v>0</v>
      </c>
    </row>
    <row r="6" spans="1:8" x14ac:dyDescent="0.2">
      <c r="A6" s="392"/>
      <c r="B6" s="393" t="s">
        <v>322</v>
      </c>
      <c r="C6" s="290">
        <v>0</v>
      </c>
      <c r="D6" s="290">
        <v>0</v>
      </c>
      <c r="E6" s="290">
        <f>C6+D6</f>
        <v>0</v>
      </c>
      <c r="F6" s="290">
        <v>0</v>
      </c>
      <c r="G6" s="290">
        <v>0</v>
      </c>
      <c r="H6" s="290">
        <f>E6-F6</f>
        <v>0</v>
      </c>
    </row>
    <row r="7" spans="1:8" x14ac:dyDescent="0.2">
      <c r="A7" s="392"/>
      <c r="B7" s="393" t="s">
        <v>323</v>
      </c>
      <c r="C7" s="290">
        <v>0</v>
      </c>
      <c r="D7" s="290">
        <v>0</v>
      </c>
      <c r="E7" s="290">
        <f t="shared" ref="E7:E13" si="1">C7+D7</f>
        <v>0</v>
      </c>
      <c r="F7" s="290">
        <v>0</v>
      </c>
      <c r="G7" s="290">
        <v>0</v>
      </c>
      <c r="H7" s="290">
        <f t="shared" ref="H7:H13" si="2">E7-F7</f>
        <v>0</v>
      </c>
    </row>
    <row r="8" spans="1:8" x14ac:dyDescent="0.2">
      <c r="A8" s="392"/>
      <c r="B8" s="393" t="s">
        <v>324</v>
      </c>
      <c r="C8" s="290">
        <v>0</v>
      </c>
      <c r="D8" s="290">
        <v>0</v>
      </c>
      <c r="E8" s="290">
        <f t="shared" si="1"/>
        <v>0</v>
      </c>
      <c r="F8" s="290">
        <v>0</v>
      </c>
      <c r="G8" s="290">
        <v>0</v>
      </c>
      <c r="H8" s="290">
        <f t="shared" si="2"/>
        <v>0</v>
      </c>
    </row>
    <row r="9" spans="1:8" x14ac:dyDescent="0.2">
      <c r="A9" s="392"/>
      <c r="B9" s="393" t="s">
        <v>325</v>
      </c>
      <c r="C9" s="290">
        <v>0</v>
      </c>
      <c r="D9" s="290">
        <v>0</v>
      </c>
      <c r="E9" s="290">
        <f t="shared" si="1"/>
        <v>0</v>
      </c>
      <c r="F9" s="290">
        <v>0</v>
      </c>
      <c r="G9" s="290">
        <v>0</v>
      </c>
      <c r="H9" s="290">
        <f t="shared" si="2"/>
        <v>0</v>
      </c>
    </row>
    <row r="10" spans="1:8" x14ac:dyDescent="0.2">
      <c r="A10" s="392"/>
      <c r="B10" s="393" t="s">
        <v>326</v>
      </c>
      <c r="C10" s="290">
        <v>0</v>
      </c>
      <c r="D10" s="290">
        <v>0</v>
      </c>
      <c r="E10" s="290">
        <f t="shared" si="1"/>
        <v>0</v>
      </c>
      <c r="F10" s="290">
        <v>0</v>
      </c>
      <c r="G10" s="290">
        <v>0</v>
      </c>
      <c r="H10" s="290">
        <f t="shared" si="2"/>
        <v>0</v>
      </c>
    </row>
    <row r="11" spans="1:8" x14ac:dyDescent="0.2">
      <c r="A11" s="392"/>
      <c r="B11" s="393" t="s">
        <v>327</v>
      </c>
      <c r="C11" s="290">
        <v>0</v>
      </c>
      <c r="D11" s="290">
        <v>0</v>
      </c>
      <c r="E11" s="290">
        <f t="shared" si="1"/>
        <v>0</v>
      </c>
      <c r="F11" s="290">
        <v>0</v>
      </c>
      <c r="G11" s="290">
        <v>0</v>
      </c>
      <c r="H11" s="290">
        <f t="shared" si="2"/>
        <v>0</v>
      </c>
    </row>
    <row r="12" spans="1:8" x14ac:dyDescent="0.2">
      <c r="A12" s="392"/>
      <c r="B12" s="393" t="s">
        <v>328</v>
      </c>
      <c r="C12" s="290">
        <v>0</v>
      </c>
      <c r="D12" s="290">
        <v>0</v>
      </c>
      <c r="E12" s="290">
        <f t="shared" si="1"/>
        <v>0</v>
      </c>
      <c r="F12" s="290">
        <v>0</v>
      </c>
      <c r="G12" s="290">
        <v>0</v>
      </c>
      <c r="H12" s="290">
        <f t="shared" si="2"/>
        <v>0</v>
      </c>
    </row>
    <row r="13" spans="1:8" x14ac:dyDescent="0.2">
      <c r="A13" s="392"/>
      <c r="B13" s="393" t="s">
        <v>309</v>
      </c>
      <c r="C13" s="290">
        <v>0</v>
      </c>
      <c r="D13" s="290">
        <v>0</v>
      </c>
      <c r="E13" s="290">
        <f t="shared" si="1"/>
        <v>0</v>
      </c>
      <c r="F13" s="290">
        <v>0</v>
      </c>
      <c r="G13" s="290">
        <v>0</v>
      </c>
      <c r="H13" s="290">
        <f t="shared" si="2"/>
        <v>0</v>
      </c>
    </row>
    <row r="14" spans="1:8" x14ac:dyDescent="0.2">
      <c r="A14" s="390" t="s">
        <v>329</v>
      </c>
      <c r="B14" s="394"/>
      <c r="C14" s="297">
        <f t="shared" ref="C14:H14" si="3">SUM(C15:C21)</f>
        <v>22458775.449999999</v>
      </c>
      <c r="D14" s="297">
        <f t="shared" si="3"/>
        <v>35543811.18</v>
      </c>
      <c r="E14" s="297">
        <f t="shared" si="3"/>
        <v>58002586.629999995</v>
      </c>
      <c r="F14" s="297">
        <f t="shared" si="3"/>
        <v>31105713.98</v>
      </c>
      <c r="G14" s="297">
        <f t="shared" si="3"/>
        <v>30890419.75</v>
      </c>
      <c r="H14" s="297">
        <f t="shared" si="3"/>
        <v>26896872.649999995</v>
      </c>
    </row>
    <row r="15" spans="1:8" x14ac:dyDescent="0.2">
      <c r="A15" s="392"/>
      <c r="B15" s="393" t="s">
        <v>330</v>
      </c>
      <c r="C15" s="290">
        <v>0</v>
      </c>
      <c r="D15" s="290">
        <v>0</v>
      </c>
      <c r="E15" s="290">
        <f>C15+D15</f>
        <v>0</v>
      </c>
      <c r="F15" s="290">
        <v>0</v>
      </c>
      <c r="G15" s="290">
        <v>0</v>
      </c>
      <c r="H15" s="290">
        <f t="shared" ref="H15:H21" si="4">E15-F15</f>
        <v>0</v>
      </c>
    </row>
    <row r="16" spans="1:8" x14ac:dyDescent="0.2">
      <c r="A16" s="392"/>
      <c r="B16" s="393" t="s">
        <v>331</v>
      </c>
      <c r="C16" s="290">
        <v>0</v>
      </c>
      <c r="D16" s="290">
        <v>0</v>
      </c>
      <c r="E16" s="290">
        <f t="shared" ref="E16:E21" si="5">C16+D16</f>
        <v>0</v>
      </c>
      <c r="F16" s="290">
        <v>0</v>
      </c>
      <c r="G16" s="290">
        <v>0</v>
      </c>
      <c r="H16" s="290">
        <f t="shared" si="4"/>
        <v>0</v>
      </c>
    </row>
    <row r="17" spans="1:8" x14ac:dyDescent="0.2">
      <c r="A17" s="392"/>
      <c r="B17" s="393" t="s">
        <v>332</v>
      </c>
      <c r="C17" s="290">
        <v>0</v>
      </c>
      <c r="D17" s="290">
        <v>0</v>
      </c>
      <c r="E17" s="290">
        <f t="shared" si="5"/>
        <v>0</v>
      </c>
      <c r="F17" s="290">
        <v>0</v>
      </c>
      <c r="G17" s="290">
        <v>0</v>
      </c>
      <c r="H17" s="290">
        <f t="shared" si="4"/>
        <v>0</v>
      </c>
    </row>
    <row r="18" spans="1:8" x14ac:dyDescent="0.2">
      <c r="A18" s="392"/>
      <c r="B18" s="393" t="s">
        <v>333</v>
      </c>
      <c r="C18" s="290">
        <v>0</v>
      </c>
      <c r="D18" s="290">
        <v>0</v>
      </c>
      <c r="E18" s="290">
        <f t="shared" si="5"/>
        <v>0</v>
      </c>
      <c r="F18" s="290">
        <v>0</v>
      </c>
      <c r="G18" s="290">
        <v>0</v>
      </c>
      <c r="H18" s="290">
        <f t="shared" si="4"/>
        <v>0</v>
      </c>
    </row>
    <row r="19" spans="1:8" x14ac:dyDescent="0.2">
      <c r="A19" s="392"/>
      <c r="B19" s="393" t="s">
        <v>334</v>
      </c>
      <c r="C19" s="290">
        <v>22458775.449999999</v>
      </c>
      <c r="D19" s="290">
        <v>35543811.18</v>
      </c>
      <c r="E19" s="290">
        <f t="shared" si="5"/>
        <v>58002586.629999995</v>
      </c>
      <c r="F19" s="290">
        <v>31105713.98</v>
      </c>
      <c r="G19" s="290">
        <v>30890419.75</v>
      </c>
      <c r="H19" s="290">
        <f t="shared" si="4"/>
        <v>26896872.649999995</v>
      </c>
    </row>
    <row r="20" spans="1:8" x14ac:dyDescent="0.2">
      <c r="A20" s="392"/>
      <c r="B20" s="393" t="s">
        <v>335</v>
      </c>
      <c r="C20" s="290">
        <v>0</v>
      </c>
      <c r="D20" s="290">
        <v>0</v>
      </c>
      <c r="E20" s="290">
        <f t="shared" si="5"/>
        <v>0</v>
      </c>
      <c r="F20" s="290">
        <v>0</v>
      </c>
      <c r="G20" s="290">
        <v>0</v>
      </c>
      <c r="H20" s="290">
        <f t="shared" si="4"/>
        <v>0</v>
      </c>
    </row>
    <row r="21" spans="1:8" x14ac:dyDescent="0.2">
      <c r="A21" s="392"/>
      <c r="B21" s="393" t="s">
        <v>336</v>
      </c>
      <c r="C21" s="290">
        <v>0</v>
      </c>
      <c r="D21" s="290">
        <v>0</v>
      </c>
      <c r="E21" s="290">
        <f t="shared" si="5"/>
        <v>0</v>
      </c>
      <c r="F21" s="290">
        <v>0</v>
      </c>
      <c r="G21" s="290">
        <v>0</v>
      </c>
      <c r="H21" s="290">
        <f t="shared" si="4"/>
        <v>0</v>
      </c>
    </row>
    <row r="22" spans="1:8" x14ac:dyDescent="0.2">
      <c r="A22" s="390" t="s">
        <v>337</v>
      </c>
      <c r="B22" s="394"/>
      <c r="C22" s="297">
        <f t="shared" ref="C22:H22" si="6">SUM(C23:C31)</f>
        <v>314454.55</v>
      </c>
      <c r="D22" s="297">
        <f t="shared" si="6"/>
        <v>330683.95</v>
      </c>
      <c r="E22" s="297">
        <f t="shared" si="6"/>
        <v>645138.5</v>
      </c>
      <c r="F22" s="297">
        <f t="shared" si="6"/>
        <v>422756.77</v>
      </c>
      <c r="G22" s="297">
        <f t="shared" si="6"/>
        <v>419947.18</v>
      </c>
      <c r="H22" s="297">
        <f t="shared" si="6"/>
        <v>222381.72999999998</v>
      </c>
    </row>
    <row r="23" spans="1:8" x14ac:dyDescent="0.2">
      <c r="A23" s="392"/>
      <c r="B23" s="393" t="s">
        <v>338</v>
      </c>
      <c r="C23" s="290">
        <v>0</v>
      </c>
      <c r="D23" s="290">
        <v>0</v>
      </c>
      <c r="E23" s="290">
        <f>C23+D23</f>
        <v>0</v>
      </c>
      <c r="F23" s="290">
        <v>0</v>
      </c>
      <c r="G23" s="290">
        <v>0</v>
      </c>
      <c r="H23" s="290">
        <f t="shared" ref="H23:H31" si="7">E23-F23</f>
        <v>0</v>
      </c>
    </row>
    <row r="24" spans="1:8" x14ac:dyDescent="0.2">
      <c r="A24" s="392"/>
      <c r="B24" s="393" t="s">
        <v>339</v>
      </c>
      <c r="C24" s="290">
        <v>0</v>
      </c>
      <c r="D24" s="290">
        <v>0</v>
      </c>
      <c r="E24" s="290">
        <f t="shared" ref="E24:E31" si="8">C24+D24</f>
        <v>0</v>
      </c>
      <c r="F24" s="290">
        <v>0</v>
      </c>
      <c r="G24" s="290">
        <v>0</v>
      </c>
      <c r="H24" s="290">
        <f t="shared" si="7"/>
        <v>0</v>
      </c>
    </row>
    <row r="25" spans="1:8" x14ac:dyDescent="0.2">
      <c r="A25" s="392"/>
      <c r="B25" s="393" t="s">
        <v>340</v>
      </c>
      <c r="C25" s="290">
        <v>0</v>
      </c>
      <c r="D25" s="290">
        <v>0</v>
      </c>
      <c r="E25" s="290">
        <f t="shared" si="8"/>
        <v>0</v>
      </c>
      <c r="F25" s="290">
        <v>0</v>
      </c>
      <c r="G25" s="290">
        <v>0</v>
      </c>
      <c r="H25" s="290">
        <f t="shared" si="7"/>
        <v>0</v>
      </c>
    </row>
    <row r="26" spans="1:8" x14ac:dyDescent="0.2">
      <c r="A26" s="392"/>
      <c r="B26" s="393" t="s">
        <v>341</v>
      </c>
      <c r="C26" s="290">
        <v>0</v>
      </c>
      <c r="D26" s="290">
        <v>0</v>
      </c>
      <c r="E26" s="290">
        <f t="shared" si="8"/>
        <v>0</v>
      </c>
      <c r="F26" s="290">
        <v>0</v>
      </c>
      <c r="G26" s="290">
        <v>0</v>
      </c>
      <c r="H26" s="290">
        <f t="shared" si="7"/>
        <v>0</v>
      </c>
    </row>
    <row r="27" spans="1:8" x14ac:dyDescent="0.2">
      <c r="A27" s="392"/>
      <c r="B27" s="393" t="s">
        <v>342</v>
      </c>
      <c r="C27" s="290">
        <v>0</v>
      </c>
      <c r="D27" s="290">
        <v>0</v>
      </c>
      <c r="E27" s="290">
        <f t="shared" si="8"/>
        <v>0</v>
      </c>
      <c r="F27" s="290">
        <v>0</v>
      </c>
      <c r="G27" s="290">
        <v>0</v>
      </c>
      <c r="H27" s="290">
        <f t="shared" si="7"/>
        <v>0</v>
      </c>
    </row>
    <row r="28" spans="1:8" x14ac:dyDescent="0.2">
      <c r="A28" s="392"/>
      <c r="B28" s="393" t="s">
        <v>343</v>
      </c>
      <c r="C28" s="290">
        <v>0</v>
      </c>
      <c r="D28" s="290">
        <v>0</v>
      </c>
      <c r="E28" s="290">
        <f t="shared" si="8"/>
        <v>0</v>
      </c>
      <c r="F28" s="290">
        <v>0</v>
      </c>
      <c r="G28" s="290">
        <v>0</v>
      </c>
      <c r="H28" s="290">
        <f t="shared" si="7"/>
        <v>0</v>
      </c>
    </row>
    <row r="29" spans="1:8" x14ac:dyDescent="0.2">
      <c r="A29" s="392"/>
      <c r="B29" s="393" t="s">
        <v>344</v>
      </c>
      <c r="C29" s="290">
        <v>0</v>
      </c>
      <c r="D29" s="290">
        <v>0</v>
      </c>
      <c r="E29" s="290">
        <f t="shared" si="8"/>
        <v>0</v>
      </c>
      <c r="F29" s="290">
        <v>0</v>
      </c>
      <c r="G29" s="290">
        <v>0</v>
      </c>
      <c r="H29" s="290">
        <f t="shared" si="7"/>
        <v>0</v>
      </c>
    </row>
    <row r="30" spans="1:8" x14ac:dyDescent="0.2">
      <c r="A30" s="392"/>
      <c r="B30" s="393" t="s">
        <v>345</v>
      </c>
      <c r="C30" s="290">
        <v>314454.55</v>
      </c>
      <c r="D30" s="290">
        <v>330683.95</v>
      </c>
      <c r="E30" s="290">
        <f t="shared" si="8"/>
        <v>645138.5</v>
      </c>
      <c r="F30" s="290">
        <v>422756.77</v>
      </c>
      <c r="G30" s="290">
        <v>419947.18</v>
      </c>
      <c r="H30" s="290">
        <f t="shared" si="7"/>
        <v>222381.72999999998</v>
      </c>
    </row>
    <row r="31" spans="1:8" x14ac:dyDescent="0.2">
      <c r="A31" s="392"/>
      <c r="B31" s="393" t="s">
        <v>346</v>
      </c>
      <c r="C31" s="290">
        <v>0</v>
      </c>
      <c r="D31" s="290">
        <v>0</v>
      </c>
      <c r="E31" s="290">
        <f t="shared" si="8"/>
        <v>0</v>
      </c>
      <c r="F31" s="290">
        <v>0</v>
      </c>
      <c r="G31" s="290">
        <v>0</v>
      </c>
      <c r="H31" s="290">
        <f t="shared" si="7"/>
        <v>0</v>
      </c>
    </row>
    <row r="32" spans="1:8" x14ac:dyDescent="0.2">
      <c r="A32" s="390" t="s">
        <v>347</v>
      </c>
      <c r="B32" s="394"/>
      <c r="C32" s="297">
        <f t="shared" ref="C32:H32" si="9">SUM(C33:C36)</f>
        <v>0</v>
      </c>
      <c r="D32" s="297">
        <f t="shared" si="9"/>
        <v>0</v>
      </c>
      <c r="E32" s="297">
        <f t="shared" si="9"/>
        <v>0</v>
      </c>
      <c r="F32" s="297">
        <f t="shared" si="9"/>
        <v>0</v>
      </c>
      <c r="G32" s="297">
        <f t="shared" si="9"/>
        <v>0</v>
      </c>
      <c r="H32" s="297">
        <f t="shared" si="9"/>
        <v>0</v>
      </c>
    </row>
    <row r="33" spans="1:8" x14ac:dyDescent="0.2">
      <c r="A33" s="392"/>
      <c r="B33" s="393" t="s">
        <v>3850</v>
      </c>
      <c r="C33" s="290">
        <v>0</v>
      </c>
      <c r="D33" s="290">
        <v>0</v>
      </c>
      <c r="E33" s="290">
        <f>C33+D33</f>
        <v>0</v>
      </c>
      <c r="F33" s="290">
        <v>0</v>
      </c>
      <c r="G33" s="290">
        <v>0</v>
      </c>
      <c r="H33" s="290">
        <f t="shared" ref="H33:H36" si="10">E33-F33</f>
        <v>0</v>
      </c>
    </row>
    <row r="34" spans="1:8" ht="22.5" x14ac:dyDescent="0.2">
      <c r="A34" s="392"/>
      <c r="B34" s="393" t="s">
        <v>3851</v>
      </c>
      <c r="C34" s="290">
        <v>0</v>
      </c>
      <c r="D34" s="290">
        <v>0</v>
      </c>
      <c r="E34" s="290">
        <f t="shared" ref="E34:E36" si="11">C34+D34</f>
        <v>0</v>
      </c>
      <c r="F34" s="290">
        <v>0</v>
      </c>
      <c r="G34" s="290">
        <v>0</v>
      </c>
      <c r="H34" s="290">
        <f t="shared" si="10"/>
        <v>0</v>
      </c>
    </row>
    <row r="35" spans="1:8" x14ac:dyDescent="0.2">
      <c r="A35" s="392"/>
      <c r="B35" s="393" t="s">
        <v>348</v>
      </c>
      <c r="C35" s="290">
        <v>0</v>
      </c>
      <c r="D35" s="290">
        <v>0</v>
      </c>
      <c r="E35" s="290">
        <f t="shared" si="11"/>
        <v>0</v>
      </c>
      <c r="F35" s="290">
        <v>0</v>
      </c>
      <c r="G35" s="290">
        <v>0</v>
      </c>
      <c r="H35" s="290">
        <f t="shared" si="10"/>
        <v>0</v>
      </c>
    </row>
    <row r="36" spans="1:8" x14ac:dyDescent="0.2">
      <c r="A36" s="392"/>
      <c r="B36" s="393" t="s">
        <v>349</v>
      </c>
      <c r="C36" s="290">
        <v>0</v>
      </c>
      <c r="D36" s="290">
        <v>0</v>
      </c>
      <c r="E36" s="290">
        <f t="shared" si="11"/>
        <v>0</v>
      </c>
      <c r="F36" s="290">
        <v>0</v>
      </c>
      <c r="G36" s="290">
        <v>0</v>
      </c>
      <c r="H36" s="290">
        <f t="shared" si="10"/>
        <v>0</v>
      </c>
    </row>
    <row r="37" spans="1:8" x14ac:dyDescent="0.2">
      <c r="A37" s="395"/>
      <c r="B37" s="396" t="s">
        <v>278</v>
      </c>
      <c r="C37" s="291">
        <f t="shared" ref="C37:H37" si="12">SUM(C32+C22+C14+C5)</f>
        <v>22773230</v>
      </c>
      <c r="D37" s="291">
        <f t="shared" si="12"/>
        <v>35874495.130000003</v>
      </c>
      <c r="E37" s="291">
        <f t="shared" si="12"/>
        <v>58647725.129999995</v>
      </c>
      <c r="F37" s="291">
        <f t="shared" si="12"/>
        <v>31528470.75</v>
      </c>
      <c r="G37" s="291">
        <f t="shared" si="12"/>
        <v>31310366.93</v>
      </c>
      <c r="H37" s="291">
        <f t="shared" si="12"/>
        <v>27119254.379999995</v>
      </c>
    </row>
    <row r="38" spans="1:8" x14ac:dyDescent="0.2">
      <c r="A38" s="397" t="s">
        <v>395</v>
      </c>
      <c r="B38" s="397"/>
      <c r="C38" s="397"/>
      <c r="D38" s="397"/>
      <c r="E38" s="397"/>
      <c r="F38" s="397"/>
      <c r="G38" s="397"/>
      <c r="H38" s="397"/>
    </row>
    <row r="39" spans="1:8" x14ac:dyDescent="0.2">
      <c r="A39" s="397"/>
      <c r="B39" s="397"/>
      <c r="C39" s="397"/>
      <c r="D39" s="397"/>
      <c r="E39" s="397"/>
      <c r="F39" s="397"/>
      <c r="G39" s="397"/>
      <c r="H39" s="397"/>
    </row>
    <row r="44" spans="1:8" x14ac:dyDescent="0.2">
      <c r="B44" s="476" t="s">
        <v>3814</v>
      </c>
      <c r="C44" s="8"/>
      <c r="D44" s="9"/>
      <c r="E44" s="9"/>
      <c r="F44" s="477" t="s">
        <v>3815</v>
      </c>
      <c r="G44" s="257"/>
    </row>
    <row r="45" spans="1:8" x14ac:dyDescent="0.2">
      <c r="B45" s="8" t="s">
        <v>3880</v>
      </c>
      <c r="C45" s="8"/>
      <c r="D45" s="9"/>
      <c r="E45" s="9"/>
      <c r="F45" s="500" t="s">
        <v>413</v>
      </c>
      <c r="G45" s="257"/>
    </row>
  </sheetData>
  <mergeCells count="4">
    <mergeCell ref="A1:H1"/>
    <mergeCell ref="A2:B4"/>
    <mergeCell ref="C2:G2"/>
    <mergeCell ref="H2:H3"/>
  </mergeCells>
  <pageMargins left="0.7" right="0.7" top="0.38" bottom="0.75" header="0.3" footer="0.3"/>
  <pageSetup scale="5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workbookViewId="0">
      <selection activeCell="H7" sqref="H7"/>
    </sheetView>
  </sheetViews>
  <sheetFormatPr baseColWidth="10" defaultRowHeight="11.25" x14ac:dyDescent="0.2"/>
  <cols>
    <col min="1" max="1" width="35.33203125" style="55" customWidth="1"/>
    <col min="2" max="2" width="26.6640625" style="55" customWidth="1"/>
    <col min="3" max="3" width="20.83203125" style="55" customWidth="1"/>
    <col min="4" max="4" width="21.6640625" style="55" customWidth="1"/>
    <col min="5" max="16384" width="12" style="55"/>
  </cols>
  <sheetData>
    <row r="1" spans="1:4" ht="44.25" customHeight="1" x14ac:dyDescent="0.2">
      <c r="A1" s="634" t="s">
        <v>4518</v>
      </c>
      <c r="B1" s="635"/>
      <c r="C1" s="635"/>
      <c r="D1" s="636"/>
    </row>
    <row r="2" spans="1:4" x14ac:dyDescent="0.2">
      <c r="A2" s="471"/>
      <c r="B2" s="471"/>
      <c r="C2" s="471"/>
      <c r="D2" s="471"/>
    </row>
    <row r="3" spans="1:4" x14ac:dyDescent="0.2">
      <c r="A3" s="637" t="s">
        <v>350</v>
      </c>
      <c r="B3" s="470" t="s">
        <v>351</v>
      </c>
      <c r="C3" s="470" t="s">
        <v>352</v>
      </c>
      <c r="D3" s="310" t="s">
        <v>157</v>
      </c>
    </row>
    <row r="4" spans="1:4" x14ac:dyDescent="0.2">
      <c r="A4" s="638"/>
      <c r="B4" s="310" t="s">
        <v>353</v>
      </c>
      <c r="C4" s="310" t="s">
        <v>354</v>
      </c>
      <c r="D4" s="310" t="s">
        <v>355</v>
      </c>
    </row>
    <row r="5" spans="1:4" x14ac:dyDescent="0.2">
      <c r="A5" s="639" t="s">
        <v>356</v>
      </c>
      <c r="B5" s="640"/>
      <c r="C5" s="640"/>
      <c r="D5" s="641"/>
    </row>
    <row r="6" spans="1:4" x14ac:dyDescent="0.2">
      <c r="A6" s="56" t="s">
        <v>3821</v>
      </c>
      <c r="B6" s="311"/>
      <c r="C6" s="311"/>
      <c r="D6" s="311"/>
    </row>
    <row r="7" spans="1:4" x14ac:dyDescent="0.2">
      <c r="A7" s="56"/>
      <c r="B7" s="311"/>
      <c r="C7" s="311"/>
      <c r="D7" s="311"/>
    </row>
    <row r="8" spans="1:4" x14ac:dyDescent="0.2">
      <c r="A8" s="54"/>
      <c r="B8" s="312"/>
      <c r="C8" s="311"/>
      <c r="D8" s="311"/>
    </row>
    <row r="9" spans="1:4" x14ac:dyDescent="0.2">
      <c r="A9" s="56"/>
      <c r="B9" s="311" t="s">
        <v>3888</v>
      </c>
      <c r="C9" s="311"/>
      <c r="D9" s="311"/>
    </row>
    <row r="10" spans="1:4" x14ac:dyDescent="0.2">
      <c r="A10" s="56"/>
      <c r="B10" s="311"/>
      <c r="C10" s="311"/>
      <c r="D10" s="311"/>
    </row>
    <row r="11" spans="1:4" x14ac:dyDescent="0.2">
      <c r="A11" s="56"/>
      <c r="B11" s="311"/>
      <c r="C11" s="311"/>
      <c r="D11" s="311"/>
    </row>
    <row r="12" spans="1:4" x14ac:dyDescent="0.2">
      <c r="A12" s="56"/>
      <c r="B12" s="311"/>
      <c r="C12" s="311"/>
      <c r="D12" s="311"/>
    </row>
    <row r="13" spans="1:4" x14ac:dyDescent="0.2">
      <c r="A13" s="56"/>
      <c r="B13" s="311"/>
      <c r="C13" s="311"/>
      <c r="D13" s="311"/>
    </row>
    <row r="14" spans="1:4" x14ac:dyDescent="0.2">
      <c r="A14" s="56" t="s">
        <v>357</v>
      </c>
      <c r="B14" s="312">
        <v>0</v>
      </c>
      <c r="C14" s="312">
        <v>0</v>
      </c>
      <c r="D14" s="312">
        <v>0</v>
      </c>
    </row>
    <row r="15" spans="1:4" x14ac:dyDescent="0.2">
      <c r="A15" s="57"/>
      <c r="B15" s="58"/>
      <c r="C15" s="58"/>
      <c r="D15" s="58"/>
    </row>
    <row r="16" spans="1:4" x14ac:dyDescent="0.2">
      <c r="A16" s="642" t="s">
        <v>358</v>
      </c>
      <c r="B16" s="643"/>
      <c r="C16" s="643"/>
      <c r="D16" s="644"/>
    </row>
    <row r="17" spans="1:4" x14ac:dyDescent="0.2">
      <c r="A17" s="56" t="s">
        <v>3822</v>
      </c>
      <c r="B17" s="311"/>
      <c r="C17" s="311"/>
      <c r="D17" s="311"/>
    </row>
    <row r="18" spans="1:4" x14ac:dyDescent="0.2">
      <c r="A18" s="56"/>
      <c r="B18" s="311"/>
      <c r="C18" s="311"/>
      <c r="D18" s="311"/>
    </row>
    <row r="19" spans="1:4" x14ac:dyDescent="0.2">
      <c r="A19" s="56"/>
      <c r="B19" s="311"/>
      <c r="C19" s="311"/>
      <c r="D19" s="311"/>
    </row>
    <row r="20" spans="1:4" x14ac:dyDescent="0.2">
      <c r="A20" s="56"/>
      <c r="B20" s="311"/>
      <c r="C20" s="311"/>
      <c r="D20" s="311"/>
    </row>
    <row r="21" spans="1:4" x14ac:dyDescent="0.2">
      <c r="A21" s="54"/>
      <c r="B21" s="312"/>
      <c r="C21" s="311"/>
      <c r="D21" s="311"/>
    </row>
    <row r="22" spans="1:4" x14ac:dyDescent="0.2">
      <c r="A22" s="56"/>
      <c r="B22" s="311"/>
      <c r="C22" s="311"/>
      <c r="D22" s="311"/>
    </row>
    <row r="23" spans="1:4" x14ac:dyDescent="0.2">
      <c r="A23" s="56"/>
      <c r="B23" s="311"/>
      <c r="C23" s="311"/>
      <c r="D23" s="311"/>
    </row>
    <row r="24" spans="1:4" x14ac:dyDescent="0.2">
      <c r="A24" s="56"/>
      <c r="B24" s="311"/>
      <c r="C24" s="311"/>
      <c r="D24" s="311"/>
    </row>
    <row r="25" spans="1:4" x14ac:dyDescent="0.2">
      <c r="A25" s="56"/>
      <c r="B25" s="311"/>
      <c r="C25" s="311"/>
      <c r="D25" s="311"/>
    </row>
    <row r="26" spans="1:4" x14ac:dyDescent="0.2">
      <c r="A26" s="56"/>
      <c r="B26" s="311"/>
      <c r="C26" s="311"/>
      <c r="D26" s="311"/>
    </row>
    <row r="27" spans="1:4" x14ac:dyDescent="0.2">
      <c r="A27" s="56" t="s">
        <v>359</v>
      </c>
      <c r="B27" s="312">
        <v>0</v>
      </c>
      <c r="C27" s="312">
        <v>0</v>
      </c>
      <c r="D27" s="312">
        <v>0</v>
      </c>
    </row>
    <row r="28" spans="1:4" x14ac:dyDescent="0.2">
      <c r="A28" s="57"/>
      <c r="B28" s="58"/>
      <c r="C28" s="58"/>
      <c r="D28" s="58"/>
    </row>
    <row r="29" spans="1:4" x14ac:dyDescent="0.2">
      <c r="A29" s="59" t="s">
        <v>360</v>
      </c>
      <c r="B29" s="312">
        <v>0</v>
      </c>
      <c r="C29" s="312">
        <v>0</v>
      </c>
      <c r="D29" s="312">
        <v>0</v>
      </c>
    </row>
    <row r="30" spans="1:4" x14ac:dyDescent="0.2">
      <c r="A30" s="313" t="s">
        <v>395</v>
      </c>
      <c r="B30" s="60"/>
      <c r="C30" s="60"/>
      <c r="D30" s="60"/>
    </row>
    <row r="31" spans="1:4" x14ac:dyDescent="0.2">
      <c r="A31" s="60"/>
      <c r="B31" s="60"/>
      <c r="C31" s="60"/>
      <c r="D31" s="60"/>
    </row>
    <row r="32" spans="1:4" x14ac:dyDescent="0.2">
      <c r="A32" s="60"/>
      <c r="B32" s="60"/>
      <c r="C32" s="60"/>
      <c r="D32" s="60"/>
    </row>
    <row r="33" spans="1:4" x14ac:dyDescent="0.2">
      <c r="A33" s="60"/>
      <c r="B33" s="60"/>
      <c r="C33" s="60"/>
      <c r="D33" s="60"/>
    </row>
    <row r="34" spans="1:4" x14ac:dyDescent="0.2">
      <c r="A34" s="1" t="s">
        <v>3814</v>
      </c>
      <c r="B34" s="1"/>
      <c r="C34" s="1" t="s">
        <v>3815</v>
      </c>
      <c r="D34" s="60"/>
    </row>
    <row r="35" spans="1:4" x14ac:dyDescent="0.2">
      <c r="A35" s="1" t="s">
        <v>3880</v>
      </c>
      <c r="B35" s="1"/>
      <c r="C35" s="1" t="s">
        <v>413</v>
      </c>
    </row>
  </sheetData>
  <sheetProtection formatCells="0" formatColumns="0" formatRows="0" insertRows="0" deleteRows="0" sort="0" autoFilter="0"/>
  <mergeCells count="4">
    <mergeCell ref="A1:D1"/>
    <mergeCell ref="A3:A4"/>
    <mergeCell ref="A5:D5"/>
    <mergeCell ref="A16:D1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showGridLines="0" workbookViewId="0">
      <selection activeCell="G16" sqref="G16"/>
    </sheetView>
  </sheetViews>
  <sheetFormatPr baseColWidth="10" defaultRowHeight="11.25" x14ac:dyDescent="0.2"/>
  <cols>
    <col min="1" max="1" width="47.5" style="61" customWidth="1"/>
    <col min="2" max="2" width="26.6640625" style="61" customWidth="1"/>
    <col min="3" max="3" width="22.5" style="61" customWidth="1"/>
    <col min="4" max="16384" width="12" style="61"/>
  </cols>
  <sheetData>
    <row r="1" spans="1:3" ht="36" customHeight="1" x14ac:dyDescent="0.2">
      <c r="A1" s="645" t="s">
        <v>4519</v>
      </c>
      <c r="B1" s="645"/>
      <c r="C1" s="645"/>
    </row>
    <row r="2" spans="1:3" x14ac:dyDescent="0.2">
      <c r="A2" s="62"/>
      <c r="B2" s="62"/>
      <c r="C2" s="62"/>
    </row>
    <row r="3" spans="1:3" x14ac:dyDescent="0.2">
      <c r="A3" s="310" t="s">
        <v>350</v>
      </c>
      <c r="B3" s="310" t="s">
        <v>247</v>
      </c>
      <c r="C3" s="310" t="s">
        <v>272</v>
      </c>
    </row>
    <row r="4" spans="1:3" x14ac:dyDescent="0.2">
      <c r="A4" s="646" t="s">
        <v>361</v>
      </c>
      <c r="B4" s="646"/>
      <c r="C4" s="646"/>
    </row>
    <row r="5" spans="1:3" x14ac:dyDescent="0.2">
      <c r="A5" s="478" t="s">
        <v>3821</v>
      </c>
      <c r="B5" s="314"/>
      <c r="C5" s="314"/>
    </row>
    <row r="6" spans="1:3" x14ac:dyDescent="0.2">
      <c r="A6" s="315"/>
      <c r="B6" s="314"/>
      <c r="C6" s="314"/>
    </row>
    <row r="7" spans="1:3" x14ac:dyDescent="0.2">
      <c r="A7" s="316" t="s">
        <v>3823</v>
      </c>
      <c r="B7" s="317"/>
      <c r="C7" s="317"/>
    </row>
    <row r="8" spans="1:3" x14ac:dyDescent="0.2">
      <c r="A8" s="316"/>
      <c r="B8" s="317"/>
      <c r="C8" s="317"/>
    </row>
    <row r="9" spans="1:3" x14ac:dyDescent="0.2">
      <c r="A9" s="63"/>
      <c r="B9" s="318"/>
      <c r="C9" s="318"/>
    </row>
    <row r="10" spans="1:3" x14ac:dyDescent="0.2">
      <c r="A10" s="316"/>
      <c r="B10" s="317"/>
      <c r="C10" s="317"/>
    </row>
    <row r="11" spans="1:3" x14ac:dyDescent="0.2">
      <c r="A11" s="316"/>
      <c r="B11" s="317"/>
      <c r="C11" s="317"/>
    </row>
    <row r="12" spans="1:3" x14ac:dyDescent="0.2">
      <c r="A12" s="316"/>
      <c r="B12" s="317"/>
      <c r="C12" s="317"/>
    </row>
    <row r="13" spans="1:3" x14ac:dyDescent="0.2">
      <c r="A13" s="316"/>
      <c r="B13" s="317"/>
      <c r="C13" s="317"/>
    </row>
    <row r="14" spans="1:3" x14ac:dyDescent="0.2">
      <c r="A14" s="319" t="s">
        <v>362</v>
      </c>
      <c r="B14" s="318">
        <v>0</v>
      </c>
      <c r="C14" s="318">
        <v>0</v>
      </c>
    </row>
    <row r="15" spans="1:3" x14ac:dyDescent="0.2">
      <c r="A15" s="64"/>
      <c r="B15" s="65"/>
      <c r="C15" s="65"/>
    </row>
    <row r="16" spans="1:3" x14ac:dyDescent="0.2">
      <c r="A16" s="647" t="s">
        <v>358</v>
      </c>
      <c r="B16" s="647"/>
      <c r="C16" s="647"/>
    </row>
    <row r="17" spans="1:3" x14ac:dyDescent="0.2">
      <c r="A17" s="316" t="s">
        <v>3822</v>
      </c>
      <c r="B17" s="317"/>
      <c r="C17" s="317"/>
    </row>
    <row r="18" spans="1:3" x14ac:dyDescent="0.2">
      <c r="A18" s="63"/>
      <c r="B18" s="317"/>
      <c r="C18" s="317"/>
    </row>
    <row r="19" spans="1:3" x14ac:dyDescent="0.2">
      <c r="A19" s="63"/>
      <c r="B19" s="317"/>
      <c r="C19" s="317"/>
    </row>
    <row r="20" spans="1:3" x14ac:dyDescent="0.2">
      <c r="A20" s="63"/>
      <c r="B20" s="317"/>
      <c r="C20" s="317"/>
    </row>
    <row r="21" spans="1:3" x14ac:dyDescent="0.2">
      <c r="A21" s="63"/>
      <c r="B21" s="318"/>
      <c r="C21" s="318"/>
    </row>
    <row r="22" spans="1:3" x14ac:dyDescent="0.2">
      <c r="A22" s="63"/>
      <c r="B22" s="317"/>
      <c r="C22" s="317"/>
    </row>
    <row r="23" spans="1:3" x14ac:dyDescent="0.2">
      <c r="A23" s="63"/>
      <c r="B23" s="317"/>
      <c r="C23" s="317"/>
    </row>
    <row r="24" spans="1:3" x14ac:dyDescent="0.2">
      <c r="A24" s="63"/>
      <c r="B24" s="317"/>
      <c r="C24" s="317"/>
    </row>
    <row r="25" spans="1:3" x14ac:dyDescent="0.2">
      <c r="A25" s="63"/>
      <c r="B25" s="317"/>
      <c r="C25" s="317"/>
    </row>
    <row r="26" spans="1:3" x14ac:dyDescent="0.2">
      <c r="A26" s="319" t="s">
        <v>363</v>
      </c>
      <c r="B26" s="318">
        <v>0</v>
      </c>
      <c r="C26" s="318">
        <v>0</v>
      </c>
    </row>
    <row r="27" spans="1:3" x14ac:dyDescent="0.2">
      <c r="A27" s="64"/>
      <c r="B27" s="65"/>
      <c r="C27" s="65"/>
    </row>
    <row r="28" spans="1:3" x14ac:dyDescent="0.2">
      <c r="A28" s="319" t="s">
        <v>360</v>
      </c>
      <c r="B28" s="318">
        <v>0</v>
      </c>
      <c r="C28" s="318">
        <v>0</v>
      </c>
    </row>
    <row r="29" spans="1:3" x14ac:dyDescent="0.2">
      <c r="B29" s="320"/>
      <c r="C29" s="320"/>
    </row>
    <row r="30" spans="1:3" x14ac:dyDescent="0.2">
      <c r="A30" s="321" t="s">
        <v>395</v>
      </c>
    </row>
    <row r="34" spans="1:3" x14ac:dyDescent="0.2">
      <c r="A34" s="1" t="s">
        <v>3814</v>
      </c>
      <c r="B34" s="648" t="s">
        <v>3815</v>
      </c>
      <c r="C34" s="648"/>
    </row>
    <row r="35" spans="1:3" x14ac:dyDescent="0.2">
      <c r="A35" s="1" t="s">
        <v>3880</v>
      </c>
      <c r="B35" s="648" t="s">
        <v>413</v>
      </c>
      <c r="C35" s="648"/>
    </row>
  </sheetData>
  <sheetProtection formatCells="0" formatColumns="0" formatRows="0" insertRows="0" deleteRows="0"/>
  <mergeCells count="5">
    <mergeCell ref="A1:C1"/>
    <mergeCell ref="A4:C4"/>
    <mergeCell ref="A16:C16"/>
    <mergeCell ref="B34:C34"/>
    <mergeCell ref="B35:C35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showGridLines="0" zoomScaleNormal="100" zoomScaleSheetLayoutView="90" workbookViewId="0">
      <selection activeCell="M38" sqref="M38"/>
    </sheetView>
  </sheetViews>
  <sheetFormatPr baseColWidth="10" defaultRowHeight="11.25" x14ac:dyDescent="0.2"/>
  <cols>
    <col min="1" max="1" width="1.5" style="322" customWidth="1"/>
    <col min="2" max="2" width="1.6640625" style="322" customWidth="1"/>
    <col min="3" max="3" width="1.33203125" style="322" customWidth="1"/>
    <col min="4" max="4" width="72.83203125" style="322" customWidth="1"/>
    <col min="5" max="5" width="18.33203125" style="322" customWidth="1"/>
    <col min="6" max="6" width="21.83203125" style="322" customWidth="1"/>
    <col min="7" max="7" width="18.33203125" style="322" customWidth="1"/>
    <col min="8" max="10" width="18.33203125" style="330" customWidth="1"/>
    <col min="11" max="16384" width="12" style="322"/>
  </cols>
  <sheetData>
    <row r="1" spans="1:10" ht="36" customHeight="1" x14ac:dyDescent="0.2">
      <c r="A1" s="323"/>
      <c r="B1" s="323"/>
      <c r="C1" s="628" t="s">
        <v>4520</v>
      </c>
      <c r="D1" s="629"/>
      <c r="E1" s="629"/>
      <c r="F1" s="629"/>
      <c r="G1" s="629"/>
      <c r="H1" s="629"/>
      <c r="I1" s="629"/>
      <c r="J1" s="630"/>
    </row>
    <row r="2" spans="1:10" x14ac:dyDescent="0.2">
      <c r="A2" s="323"/>
      <c r="B2" s="323"/>
      <c r="C2" s="622" t="s">
        <v>116</v>
      </c>
      <c r="D2" s="623"/>
      <c r="E2" s="629" t="s">
        <v>279</v>
      </c>
      <c r="F2" s="629"/>
      <c r="G2" s="629"/>
      <c r="H2" s="629"/>
      <c r="I2" s="629"/>
      <c r="J2" s="631" t="s">
        <v>269</v>
      </c>
    </row>
    <row r="3" spans="1:10" ht="22.5" x14ac:dyDescent="0.2">
      <c r="A3" s="323"/>
      <c r="B3" s="323"/>
      <c r="C3" s="624"/>
      <c r="D3" s="625"/>
      <c r="E3" s="324" t="s">
        <v>270</v>
      </c>
      <c r="F3" s="52" t="s">
        <v>271</v>
      </c>
      <c r="G3" s="52" t="s">
        <v>246</v>
      </c>
      <c r="H3" s="52" t="s">
        <v>247</v>
      </c>
      <c r="I3" s="325" t="s">
        <v>272</v>
      </c>
      <c r="J3" s="632"/>
    </row>
    <row r="4" spans="1:10" x14ac:dyDescent="0.2">
      <c r="A4" s="323"/>
      <c r="B4" s="323"/>
      <c r="C4" s="626"/>
      <c r="D4" s="627"/>
      <c r="E4" s="53">
        <v>1</v>
      </c>
      <c r="F4" s="53">
        <v>2</v>
      </c>
      <c r="G4" s="53" t="s">
        <v>273</v>
      </c>
      <c r="H4" s="53">
        <v>4</v>
      </c>
      <c r="I4" s="53">
        <v>5</v>
      </c>
      <c r="J4" s="53" t="s">
        <v>274</v>
      </c>
    </row>
    <row r="5" spans="1:10" x14ac:dyDescent="0.2">
      <c r="A5" s="326"/>
      <c r="B5" s="326"/>
      <c r="C5" s="398" t="s">
        <v>364</v>
      </c>
      <c r="D5" s="323"/>
      <c r="E5" s="327"/>
      <c r="F5" s="327"/>
      <c r="G5" s="327"/>
      <c r="H5" s="327"/>
      <c r="I5" s="327"/>
      <c r="J5" s="327"/>
    </row>
    <row r="6" spans="1:10" x14ac:dyDescent="0.2">
      <c r="A6" s="328">
        <v>0</v>
      </c>
      <c r="B6" s="328"/>
      <c r="C6" s="399" t="s">
        <v>365</v>
      </c>
      <c r="D6" s="329"/>
      <c r="E6" s="297">
        <f>SUM(E7:E8)</f>
        <v>314454.55</v>
      </c>
      <c r="F6" s="297">
        <f>SUM(F7:F8)</f>
        <v>330683.95</v>
      </c>
      <c r="G6" s="297">
        <f t="shared" ref="G6:J6" si="0">SUM(G7:G8)</f>
        <v>645138.5</v>
      </c>
      <c r="H6" s="297">
        <f t="shared" si="0"/>
        <v>422756.77</v>
      </c>
      <c r="I6" s="297">
        <f t="shared" si="0"/>
        <v>419947.18</v>
      </c>
      <c r="J6" s="297">
        <f t="shared" si="0"/>
        <v>222381.72999999998</v>
      </c>
    </row>
    <row r="7" spans="1:10" x14ac:dyDescent="0.2">
      <c r="A7" s="328" t="s">
        <v>4453</v>
      </c>
      <c r="B7" s="328"/>
      <c r="C7" s="304"/>
      <c r="D7" s="296" t="s">
        <v>366</v>
      </c>
      <c r="E7" s="290">
        <v>314454.55</v>
      </c>
      <c r="F7" s="290">
        <v>330683.95</v>
      </c>
      <c r="G7" s="290">
        <f>E7+F7</f>
        <v>645138.5</v>
      </c>
      <c r="H7" s="290">
        <v>422756.77</v>
      </c>
      <c r="I7" s="290">
        <v>419947.18</v>
      </c>
      <c r="J7" s="290">
        <f>G7-H7</f>
        <v>222381.72999999998</v>
      </c>
    </row>
    <row r="8" spans="1:10" x14ac:dyDescent="0.2">
      <c r="A8" s="328" t="s">
        <v>4454</v>
      </c>
      <c r="B8" s="328"/>
      <c r="C8" s="304"/>
      <c r="D8" s="296" t="s">
        <v>367</v>
      </c>
      <c r="E8" s="290">
        <v>0</v>
      </c>
      <c r="F8" s="290">
        <v>0</v>
      </c>
      <c r="G8" s="290">
        <f>E8+F8</f>
        <v>0</v>
      </c>
      <c r="H8" s="290">
        <v>0</v>
      </c>
      <c r="I8" s="290">
        <v>0</v>
      </c>
      <c r="J8" s="290">
        <f>G8-H8</f>
        <v>0</v>
      </c>
    </row>
    <row r="9" spans="1:10" x14ac:dyDescent="0.2">
      <c r="A9" s="328">
        <v>0</v>
      </c>
      <c r="B9" s="328"/>
      <c r="C9" s="399" t="s">
        <v>368</v>
      </c>
      <c r="D9" s="329"/>
      <c r="E9" s="297">
        <f>SUM(E10:E17)</f>
        <v>21294522.18</v>
      </c>
      <c r="F9" s="297">
        <f>SUM(F10:F17)</f>
        <v>34331476.909999996</v>
      </c>
      <c r="G9" s="297">
        <f t="shared" ref="G9:J9" si="1">SUM(G10:G17)</f>
        <v>55625999.090000004</v>
      </c>
      <c r="H9" s="297">
        <f t="shared" si="1"/>
        <v>29672174.859999999</v>
      </c>
      <c r="I9" s="297">
        <f t="shared" si="1"/>
        <v>29465534.630000003</v>
      </c>
      <c r="J9" s="297">
        <f t="shared" si="1"/>
        <v>25953824.23</v>
      </c>
    </row>
    <row r="10" spans="1:10" x14ac:dyDescent="0.2">
      <c r="A10" s="328" t="s">
        <v>4455</v>
      </c>
      <c r="B10" s="328"/>
      <c r="C10" s="304"/>
      <c r="D10" s="296" t="s">
        <v>369</v>
      </c>
      <c r="E10" s="290">
        <v>15537989.890000001</v>
      </c>
      <c r="F10" s="290">
        <v>29941536.609999999</v>
      </c>
      <c r="G10" s="290">
        <f t="shared" ref="G10:G17" si="2">E10+F10</f>
        <v>45479526.5</v>
      </c>
      <c r="H10" s="290">
        <v>23748417.57</v>
      </c>
      <c r="I10" s="290">
        <v>23583352.890000001</v>
      </c>
      <c r="J10" s="290">
        <f t="shared" ref="J10:J17" si="3">G10-H10</f>
        <v>21731108.93</v>
      </c>
    </row>
    <row r="11" spans="1:10" x14ac:dyDescent="0.2">
      <c r="A11" s="328" t="s">
        <v>354</v>
      </c>
      <c r="B11" s="328"/>
      <c r="C11" s="304"/>
      <c r="D11" s="296" t="s">
        <v>370</v>
      </c>
      <c r="E11" s="290">
        <v>0</v>
      </c>
      <c r="F11" s="290">
        <v>0</v>
      </c>
      <c r="G11" s="290">
        <f t="shared" si="2"/>
        <v>0</v>
      </c>
      <c r="H11" s="290">
        <v>0</v>
      </c>
      <c r="I11" s="290">
        <v>0</v>
      </c>
      <c r="J11" s="290">
        <f t="shared" si="3"/>
        <v>0</v>
      </c>
    </row>
    <row r="12" spans="1:10" x14ac:dyDescent="0.2">
      <c r="A12" s="328" t="s">
        <v>4456</v>
      </c>
      <c r="B12" s="328"/>
      <c r="C12" s="304"/>
      <c r="D12" s="296" t="s">
        <v>371</v>
      </c>
      <c r="E12" s="290">
        <v>5756532.29</v>
      </c>
      <c r="F12" s="290">
        <v>4389940.3</v>
      </c>
      <c r="G12" s="290">
        <f t="shared" si="2"/>
        <v>10146472.59</v>
      </c>
      <c r="H12" s="290">
        <v>5923757.29</v>
      </c>
      <c r="I12" s="290">
        <v>5882181.7400000002</v>
      </c>
      <c r="J12" s="290">
        <f t="shared" si="3"/>
        <v>4222715.3</v>
      </c>
    </row>
    <row r="13" spans="1:10" x14ac:dyDescent="0.2">
      <c r="A13" s="328" t="s">
        <v>4457</v>
      </c>
      <c r="B13" s="328"/>
      <c r="C13" s="304"/>
      <c r="D13" s="296" t="s">
        <v>372</v>
      </c>
      <c r="E13" s="290">
        <v>0</v>
      </c>
      <c r="F13" s="290">
        <v>0</v>
      </c>
      <c r="G13" s="290">
        <f t="shared" si="2"/>
        <v>0</v>
      </c>
      <c r="H13" s="290">
        <v>0</v>
      </c>
      <c r="I13" s="290">
        <v>0</v>
      </c>
      <c r="J13" s="290">
        <f t="shared" si="3"/>
        <v>0</v>
      </c>
    </row>
    <row r="14" spans="1:10" x14ac:dyDescent="0.2">
      <c r="A14" s="328" t="s">
        <v>4458</v>
      </c>
      <c r="B14" s="328"/>
      <c r="C14" s="304"/>
      <c r="D14" s="296" t="s">
        <v>373</v>
      </c>
      <c r="E14" s="290">
        <v>0</v>
      </c>
      <c r="F14" s="290">
        <v>0</v>
      </c>
      <c r="G14" s="290">
        <f t="shared" si="2"/>
        <v>0</v>
      </c>
      <c r="H14" s="290">
        <v>0</v>
      </c>
      <c r="I14" s="290">
        <v>0</v>
      </c>
      <c r="J14" s="290">
        <f t="shared" si="3"/>
        <v>0</v>
      </c>
    </row>
    <row r="15" spans="1:10" x14ac:dyDescent="0.2">
      <c r="A15" s="328" t="s">
        <v>353</v>
      </c>
      <c r="B15" s="328"/>
      <c r="C15" s="304"/>
      <c r="D15" s="296" t="s">
        <v>374</v>
      </c>
      <c r="E15" s="290">
        <v>0</v>
      </c>
      <c r="F15" s="290">
        <v>0</v>
      </c>
      <c r="G15" s="290">
        <f t="shared" si="2"/>
        <v>0</v>
      </c>
      <c r="H15" s="290">
        <v>0</v>
      </c>
      <c r="I15" s="290">
        <v>0</v>
      </c>
      <c r="J15" s="290">
        <f t="shared" si="3"/>
        <v>0</v>
      </c>
    </row>
    <row r="16" spans="1:10" x14ac:dyDescent="0.2">
      <c r="A16" s="328" t="s">
        <v>4459</v>
      </c>
      <c r="B16" s="328"/>
      <c r="C16" s="304"/>
      <c r="D16" s="296" t="s">
        <v>375</v>
      </c>
      <c r="E16" s="290">
        <v>0</v>
      </c>
      <c r="F16" s="290">
        <v>0</v>
      </c>
      <c r="G16" s="290">
        <f t="shared" si="2"/>
        <v>0</v>
      </c>
      <c r="H16" s="290">
        <v>0</v>
      </c>
      <c r="I16" s="290">
        <v>0</v>
      </c>
      <c r="J16" s="290">
        <f t="shared" si="3"/>
        <v>0</v>
      </c>
    </row>
    <row r="17" spans="1:10" x14ac:dyDescent="0.2">
      <c r="A17" s="328" t="s">
        <v>4460</v>
      </c>
      <c r="B17" s="328"/>
      <c r="C17" s="304"/>
      <c r="D17" s="296" t="s">
        <v>376</v>
      </c>
      <c r="E17" s="290">
        <v>0</v>
      </c>
      <c r="F17" s="290">
        <v>0</v>
      </c>
      <c r="G17" s="290">
        <f t="shared" si="2"/>
        <v>0</v>
      </c>
      <c r="H17" s="290">
        <v>0</v>
      </c>
      <c r="I17" s="290">
        <v>0</v>
      </c>
      <c r="J17" s="290">
        <f t="shared" si="3"/>
        <v>0</v>
      </c>
    </row>
    <row r="18" spans="1:10" x14ac:dyDescent="0.2">
      <c r="A18" s="328">
        <v>0</v>
      </c>
      <c r="B18" s="328"/>
      <c r="C18" s="399" t="s">
        <v>377</v>
      </c>
      <c r="D18" s="329"/>
      <c r="E18" s="297">
        <f>SUM(E19:E21)</f>
        <v>1164253.27</v>
      </c>
      <c r="F18" s="297">
        <f>SUM(F19:F21)</f>
        <v>1212334.27</v>
      </c>
      <c r="G18" s="297">
        <f t="shared" ref="G18:J18" si="4">SUM(G19:G21)</f>
        <v>2376587.54</v>
      </c>
      <c r="H18" s="297">
        <f t="shared" si="4"/>
        <v>1433539.12</v>
      </c>
      <c r="I18" s="297">
        <f t="shared" si="4"/>
        <v>1424885.12</v>
      </c>
      <c r="J18" s="297">
        <f t="shared" si="4"/>
        <v>943048.41999999993</v>
      </c>
    </row>
    <row r="19" spans="1:10" x14ac:dyDescent="0.2">
      <c r="A19" s="328" t="s">
        <v>4461</v>
      </c>
      <c r="B19" s="328"/>
      <c r="C19" s="304"/>
      <c r="D19" s="296" t="s">
        <v>378</v>
      </c>
      <c r="E19" s="290">
        <v>1164253.27</v>
      </c>
      <c r="F19" s="290">
        <v>1212334.27</v>
      </c>
      <c r="G19" s="290">
        <f t="shared" ref="G19:G21" si="5">E19+F19</f>
        <v>2376587.54</v>
      </c>
      <c r="H19" s="290">
        <v>1433539.12</v>
      </c>
      <c r="I19" s="290">
        <v>1424885.12</v>
      </c>
      <c r="J19" s="290">
        <f t="shared" ref="J19:J21" si="6">G19-H19</f>
        <v>943048.41999999993</v>
      </c>
    </row>
    <row r="20" spans="1:10" x14ac:dyDescent="0.2">
      <c r="A20" s="328" t="s">
        <v>4462</v>
      </c>
      <c r="B20" s="328"/>
      <c r="C20" s="304"/>
      <c r="D20" s="296" t="s">
        <v>379</v>
      </c>
      <c r="E20" s="290">
        <v>0</v>
      </c>
      <c r="F20" s="290">
        <v>0</v>
      </c>
      <c r="G20" s="290">
        <f t="shared" si="5"/>
        <v>0</v>
      </c>
      <c r="H20" s="290">
        <v>0</v>
      </c>
      <c r="I20" s="290">
        <v>0</v>
      </c>
      <c r="J20" s="290">
        <f t="shared" si="6"/>
        <v>0</v>
      </c>
    </row>
    <row r="21" spans="1:10" x14ac:dyDescent="0.2">
      <c r="A21" s="328" t="s">
        <v>4463</v>
      </c>
      <c r="B21" s="328"/>
      <c r="C21" s="304"/>
      <c r="D21" s="296" t="s">
        <v>380</v>
      </c>
      <c r="E21" s="290">
        <v>0</v>
      </c>
      <c r="F21" s="290">
        <v>0</v>
      </c>
      <c r="G21" s="290">
        <f t="shared" si="5"/>
        <v>0</v>
      </c>
      <c r="H21" s="290">
        <v>0</v>
      </c>
      <c r="I21" s="290">
        <v>0</v>
      </c>
      <c r="J21" s="290">
        <f t="shared" si="6"/>
        <v>0</v>
      </c>
    </row>
    <row r="22" spans="1:10" x14ac:dyDescent="0.2">
      <c r="A22" s="328">
        <v>0</v>
      </c>
      <c r="B22" s="328"/>
      <c r="C22" s="399" t="s">
        <v>381</v>
      </c>
      <c r="D22" s="329"/>
      <c r="E22" s="297">
        <f>SUM(E23:E24)</f>
        <v>0</v>
      </c>
      <c r="F22" s="297">
        <f>SUM(F23:F24)</f>
        <v>0</v>
      </c>
      <c r="G22" s="297">
        <f t="shared" ref="G22:J22" si="7">SUM(G23:G24)</f>
        <v>0</v>
      </c>
      <c r="H22" s="297">
        <f t="shared" si="7"/>
        <v>0</v>
      </c>
      <c r="I22" s="297">
        <f t="shared" si="7"/>
        <v>0</v>
      </c>
      <c r="J22" s="297">
        <f t="shared" si="7"/>
        <v>0</v>
      </c>
    </row>
    <row r="23" spans="1:10" x14ac:dyDescent="0.2">
      <c r="A23" s="328" t="s">
        <v>4464</v>
      </c>
      <c r="B23" s="328"/>
      <c r="C23" s="304"/>
      <c r="D23" s="296" t="s">
        <v>382</v>
      </c>
      <c r="E23" s="290">
        <v>0</v>
      </c>
      <c r="F23" s="290">
        <v>0</v>
      </c>
      <c r="G23" s="290">
        <f t="shared" ref="G23:G24" si="8">E23+F23</f>
        <v>0</v>
      </c>
      <c r="H23" s="290">
        <v>0</v>
      </c>
      <c r="I23" s="290">
        <v>0</v>
      </c>
      <c r="J23" s="290">
        <f t="shared" ref="J23:J24" si="9">G23-H23</f>
        <v>0</v>
      </c>
    </row>
    <row r="24" spans="1:10" x14ac:dyDescent="0.2">
      <c r="A24" s="328" t="s">
        <v>4465</v>
      </c>
      <c r="B24" s="328"/>
      <c r="C24" s="304"/>
      <c r="D24" s="296" t="s">
        <v>383</v>
      </c>
      <c r="E24" s="290">
        <v>0</v>
      </c>
      <c r="F24" s="290">
        <v>0</v>
      </c>
      <c r="G24" s="290">
        <f t="shared" si="8"/>
        <v>0</v>
      </c>
      <c r="H24" s="290">
        <v>0</v>
      </c>
      <c r="I24" s="290">
        <v>0</v>
      </c>
      <c r="J24" s="290">
        <f t="shared" si="9"/>
        <v>0</v>
      </c>
    </row>
    <row r="25" spans="1:10" x14ac:dyDescent="0.2">
      <c r="A25" s="328">
        <v>0</v>
      </c>
      <c r="B25" s="328"/>
      <c r="C25" s="399" t="s">
        <v>384</v>
      </c>
      <c r="D25" s="329"/>
      <c r="E25" s="297">
        <f>SUM(E26:E29)</f>
        <v>0</v>
      </c>
      <c r="F25" s="297">
        <f>SUM(F26:F29)</f>
        <v>0</v>
      </c>
      <c r="G25" s="297">
        <f t="shared" ref="G25:J25" si="10">SUM(G26:G29)</f>
        <v>0</v>
      </c>
      <c r="H25" s="297">
        <f t="shared" si="10"/>
        <v>0</v>
      </c>
      <c r="I25" s="297">
        <f t="shared" si="10"/>
        <v>0</v>
      </c>
      <c r="J25" s="297">
        <f t="shared" si="10"/>
        <v>0</v>
      </c>
    </row>
    <row r="26" spans="1:10" x14ac:dyDescent="0.2">
      <c r="A26" s="328" t="s">
        <v>4466</v>
      </c>
      <c r="B26" s="328"/>
      <c r="C26" s="304"/>
      <c r="D26" s="296" t="s">
        <v>385</v>
      </c>
      <c r="E26" s="290">
        <v>0</v>
      </c>
      <c r="F26" s="290">
        <v>0</v>
      </c>
      <c r="G26" s="290">
        <f t="shared" ref="G26:G29" si="11">E26+F26</f>
        <v>0</v>
      </c>
      <c r="H26" s="290">
        <v>0</v>
      </c>
      <c r="I26" s="290">
        <v>0</v>
      </c>
      <c r="J26" s="290">
        <f t="shared" ref="J26:J29" si="12">G26-H26</f>
        <v>0</v>
      </c>
    </row>
    <row r="27" spans="1:10" x14ac:dyDescent="0.2">
      <c r="A27" s="328" t="s">
        <v>4467</v>
      </c>
      <c r="B27" s="328"/>
      <c r="C27" s="304"/>
      <c r="D27" s="296" t="s">
        <v>386</v>
      </c>
      <c r="E27" s="290">
        <v>0</v>
      </c>
      <c r="F27" s="290">
        <v>0</v>
      </c>
      <c r="G27" s="290">
        <f t="shared" si="11"/>
        <v>0</v>
      </c>
      <c r="H27" s="290">
        <v>0</v>
      </c>
      <c r="I27" s="290">
        <v>0</v>
      </c>
      <c r="J27" s="290">
        <f t="shared" si="12"/>
        <v>0</v>
      </c>
    </row>
    <row r="28" spans="1:10" x14ac:dyDescent="0.2">
      <c r="A28" s="328" t="s">
        <v>4468</v>
      </c>
      <c r="B28" s="328"/>
      <c r="C28" s="304"/>
      <c r="D28" s="296" t="s">
        <v>387</v>
      </c>
      <c r="E28" s="290">
        <v>0</v>
      </c>
      <c r="F28" s="290">
        <v>0</v>
      </c>
      <c r="G28" s="290">
        <f t="shared" si="11"/>
        <v>0</v>
      </c>
      <c r="H28" s="290">
        <v>0</v>
      </c>
      <c r="I28" s="290">
        <v>0</v>
      </c>
      <c r="J28" s="290">
        <f t="shared" si="12"/>
        <v>0</v>
      </c>
    </row>
    <row r="29" spans="1:10" x14ac:dyDescent="0.2">
      <c r="A29" s="328" t="s">
        <v>4469</v>
      </c>
      <c r="B29" s="328"/>
      <c r="C29" s="304"/>
      <c r="D29" s="296" t="s">
        <v>388</v>
      </c>
      <c r="E29" s="290">
        <v>0</v>
      </c>
      <c r="F29" s="290">
        <v>0</v>
      </c>
      <c r="G29" s="290">
        <f t="shared" si="11"/>
        <v>0</v>
      </c>
      <c r="H29" s="290">
        <v>0</v>
      </c>
      <c r="I29" s="290">
        <v>0</v>
      </c>
      <c r="J29" s="290">
        <f t="shared" si="12"/>
        <v>0</v>
      </c>
    </row>
    <row r="30" spans="1:10" x14ac:dyDescent="0.2">
      <c r="A30" s="328">
        <v>0</v>
      </c>
      <c r="B30" s="328"/>
      <c r="C30" s="399" t="s">
        <v>3824</v>
      </c>
      <c r="D30" s="329"/>
      <c r="E30" s="297">
        <f>SUM(E31)</f>
        <v>0</v>
      </c>
      <c r="F30" s="297">
        <f t="shared" ref="F30:J30" si="13">SUM(F31)</f>
        <v>0</v>
      </c>
      <c r="G30" s="297">
        <f t="shared" si="13"/>
        <v>0</v>
      </c>
      <c r="H30" s="297">
        <f t="shared" si="13"/>
        <v>0</v>
      </c>
      <c r="I30" s="297">
        <f t="shared" si="13"/>
        <v>0</v>
      </c>
      <c r="J30" s="297">
        <f t="shared" si="13"/>
        <v>0</v>
      </c>
    </row>
    <row r="31" spans="1:10" x14ac:dyDescent="0.2">
      <c r="A31" s="328" t="s">
        <v>4470</v>
      </c>
      <c r="B31" s="328"/>
      <c r="C31" s="304"/>
      <c r="D31" s="296" t="s">
        <v>389</v>
      </c>
      <c r="E31" s="290">
        <v>0</v>
      </c>
      <c r="F31" s="290">
        <v>0</v>
      </c>
      <c r="G31" s="290">
        <f t="shared" ref="G31:G34" si="14">E31+F31</f>
        <v>0</v>
      </c>
      <c r="H31" s="290">
        <v>0</v>
      </c>
      <c r="I31" s="290">
        <v>0</v>
      </c>
      <c r="J31" s="290">
        <f t="shared" ref="J31:J34" si="15">G31-H31</f>
        <v>0</v>
      </c>
    </row>
    <row r="32" spans="1:10" x14ac:dyDescent="0.2">
      <c r="A32" s="328" t="s">
        <v>4471</v>
      </c>
      <c r="B32" s="328"/>
      <c r="C32" s="292" t="s">
        <v>3825</v>
      </c>
      <c r="D32" s="296"/>
      <c r="E32" s="297">
        <v>0</v>
      </c>
      <c r="F32" s="297">
        <v>0</v>
      </c>
      <c r="G32" s="297">
        <f t="shared" si="14"/>
        <v>0</v>
      </c>
      <c r="H32" s="297">
        <v>0</v>
      </c>
      <c r="I32" s="297">
        <v>0</v>
      </c>
      <c r="J32" s="297">
        <f t="shared" si="15"/>
        <v>0</v>
      </c>
    </row>
    <row r="33" spans="1:10" x14ac:dyDescent="0.2">
      <c r="A33" s="328" t="s">
        <v>4472</v>
      </c>
      <c r="B33" s="328"/>
      <c r="C33" s="479" t="s">
        <v>3826</v>
      </c>
      <c r="D33" s="299"/>
      <c r="E33" s="303">
        <v>0</v>
      </c>
      <c r="F33" s="303">
        <v>0</v>
      </c>
      <c r="G33" s="303">
        <f t="shared" si="14"/>
        <v>0</v>
      </c>
      <c r="H33" s="303">
        <v>0</v>
      </c>
      <c r="I33" s="303">
        <v>0</v>
      </c>
      <c r="J33" s="303">
        <f t="shared" si="15"/>
        <v>0</v>
      </c>
    </row>
    <row r="34" spans="1:10" x14ac:dyDescent="0.2">
      <c r="A34" s="328" t="s">
        <v>4473</v>
      </c>
      <c r="B34" s="328"/>
      <c r="C34" s="329" t="s">
        <v>349</v>
      </c>
      <c r="D34" s="296"/>
      <c r="E34" s="297">
        <v>0</v>
      </c>
      <c r="F34" s="297">
        <v>0</v>
      </c>
      <c r="G34" s="297">
        <f t="shared" si="14"/>
        <v>0</v>
      </c>
      <c r="H34" s="297">
        <v>0</v>
      </c>
      <c r="I34" s="297">
        <v>0</v>
      </c>
      <c r="J34" s="297">
        <f t="shared" si="15"/>
        <v>0</v>
      </c>
    </row>
    <row r="35" spans="1:10" x14ac:dyDescent="0.2">
      <c r="C35" s="649" t="s">
        <v>278</v>
      </c>
      <c r="D35" s="650"/>
      <c r="E35" s="291">
        <f>SUM(E6+E9+E18+E22+E25+E30+E32+E33+E34)</f>
        <v>22773230</v>
      </c>
      <c r="F35" s="291">
        <f t="shared" ref="F35:J35" si="16">SUM(F6+F9+F18+F22+F25+F30+F32+F33+F34)</f>
        <v>35874495.130000003</v>
      </c>
      <c r="G35" s="291">
        <f t="shared" si="16"/>
        <v>58647725.130000003</v>
      </c>
      <c r="H35" s="291">
        <f t="shared" si="16"/>
        <v>31528470.75</v>
      </c>
      <c r="I35" s="291">
        <f t="shared" si="16"/>
        <v>31310366.930000003</v>
      </c>
      <c r="J35" s="291">
        <f t="shared" si="16"/>
        <v>27119254.380000003</v>
      </c>
    </row>
    <row r="36" spans="1:10" x14ac:dyDescent="0.2">
      <c r="C36" s="322" t="s">
        <v>56</v>
      </c>
    </row>
    <row r="41" spans="1:10" x14ac:dyDescent="0.2">
      <c r="D41" s="476" t="s">
        <v>3814</v>
      </c>
      <c r="E41" s="8"/>
      <c r="F41" s="9"/>
      <c r="G41" s="9"/>
      <c r="H41" s="477" t="s">
        <v>3815</v>
      </c>
      <c r="I41" s="525"/>
    </row>
    <row r="42" spans="1:10" x14ac:dyDescent="0.2">
      <c r="D42" s="8" t="s">
        <v>3880</v>
      </c>
      <c r="E42" s="8"/>
      <c r="F42" s="9"/>
      <c r="G42" s="9"/>
      <c r="H42" s="500" t="s">
        <v>413</v>
      </c>
      <c r="I42" s="525"/>
    </row>
  </sheetData>
  <sheetProtection formatCells="0" formatColumns="0" formatRows="0" autoFilter="0"/>
  <protectedRanges>
    <protectedRange sqref="C36:J65520" name="Rango1_1"/>
    <protectedRange sqref="D30:E30 D6:E6 C10:E17 D9:E9 C19:E21 D18:E18 C23:E24 D22:E22 C26:E29 D25:E25 C7:E8 C31:E34 F6:J34" name="Rango1_3"/>
    <protectedRange sqref="E4:J5" name="Rango1_2_2"/>
    <protectedRange sqref="C35:J35" name="Rango1_1_2_1"/>
  </protectedRanges>
  <mergeCells count="5">
    <mergeCell ref="C1:J1"/>
    <mergeCell ref="C2:D4"/>
    <mergeCell ref="E2:I2"/>
    <mergeCell ref="J2:J3"/>
    <mergeCell ref="C35:D35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4"/>
  <sheetViews>
    <sheetView workbookViewId="0">
      <selection activeCell="N33" sqref="N33"/>
    </sheetView>
  </sheetViews>
  <sheetFormatPr baseColWidth="10" defaultColWidth="13.33203125" defaultRowHeight="12.75" x14ac:dyDescent="0.2"/>
  <cols>
    <col min="1" max="1" width="2.1640625" style="418" customWidth="1"/>
    <col min="2" max="2" width="10.5" style="418" customWidth="1"/>
    <col min="3" max="3" width="5.33203125" style="418" customWidth="1"/>
    <col min="4" max="4" width="48.5" style="418" customWidth="1"/>
    <col min="5" max="5" width="10.83203125" style="465" customWidth="1"/>
    <col min="6" max="6" width="47.33203125" style="418" customWidth="1"/>
    <col min="7" max="9" width="13.6640625" style="418" bestFit="1" customWidth="1"/>
    <col min="10" max="10" width="12" style="418" bestFit="1" customWidth="1"/>
    <col min="11" max="11" width="8.6640625" style="418" bestFit="1" customWidth="1"/>
    <col min="12" max="12" width="10.33203125" style="418" customWidth="1"/>
    <col min="13" max="13" width="11.33203125" style="418" customWidth="1"/>
    <col min="14" max="256" width="13.33203125" style="418"/>
    <col min="257" max="257" width="2.1640625" style="418" customWidth="1"/>
    <col min="258" max="258" width="10.5" style="418" customWidth="1"/>
    <col min="259" max="259" width="5.33203125" style="418" customWidth="1"/>
    <col min="260" max="260" width="51.33203125" style="418" bestFit="1" customWidth="1"/>
    <col min="261" max="261" width="11.83203125" style="418" customWidth="1"/>
    <col min="262" max="262" width="50" style="418" customWidth="1"/>
    <col min="263" max="265" width="13.6640625" style="418" bestFit="1" customWidth="1"/>
    <col min="266" max="267" width="13.5" style="418" bestFit="1" customWidth="1"/>
    <col min="268" max="268" width="11.5" style="418" customWidth="1"/>
    <col min="269" max="269" width="11.33203125" style="418" customWidth="1"/>
    <col min="270" max="512" width="13.33203125" style="418"/>
    <col min="513" max="513" width="2.1640625" style="418" customWidth="1"/>
    <col min="514" max="514" width="10.5" style="418" customWidth="1"/>
    <col min="515" max="515" width="5.33203125" style="418" customWidth="1"/>
    <col min="516" max="516" width="51.33203125" style="418" bestFit="1" customWidth="1"/>
    <col min="517" max="517" width="11.83203125" style="418" customWidth="1"/>
    <col min="518" max="518" width="50" style="418" customWidth="1"/>
    <col min="519" max="521" width="13.6640625" style="418" bestFit="1" customWidth="1"/>
    <col min="522" max="523" width="13.5" style="418" bestFit="1" customWidth="1"/>
    <col min="524" max="524" width="11.5" style="418" customWidth="1"/>
    <col min="525" max="525" width="11.33203125" style="418" customWidth="1"/>
    <col min="526" max="768" width="13.33203125" style="418"/>
    <col min="769" max="769" width="2.1640625" style="418" customWidth="1"/>
    <col min="770" max="770" width="10.5" style="418" customWidth="1"/>
    <col min="771" max="771" width="5.33203125" style="418" customWidth="1"/>
    <col min="772" max="772" width="51.33203125" style="418" bestFit="1" customWidth="1"/>
    <col min="773" max="773" width="11.83203125" style="418" customWidth="1"/>
    <col min="774" max="774" width="50" style="418" customWidth="1"/>
    <col min="775" max="777" width="13.6640625" style="418" bestFit="1" customWidth="1"/>
    <col min="778" max="779" width="13.5" style="418" bestFit="1" customWidth="1"/>
    <col min="780" max="780" width="11.5" style="418" customWidth="1"/>
    <col min="781" max="781" width="11.33203125" style="418" customWidth="1"/>
    <col min="782" max="1024" width="13.33203125" style="418"/>
    <col min="1025" max="1025" width="2.1640625" style="418" customWidth="1"/>
    <col min="1026" max="1026" width="10.5" style="418" customWidth="1"/>
    <col min="1027" max="1027" width="5.33203125" style="418" customWidth="1"/>
    <col min="1028" max="1028" width="51.33203125" style="418" bestFit="1" customWidth="1"/>
    <col min="1029" max="1029" width="11.83203125" style="418" customWidth="1"/>
    <col min="1030" max="1030" width="50" style="418" customWidth="1"/>
    <col min="1031" max="1033" width="13.6640625" style="418" bestFit="1" customWidth="1"/>
    <col min="1034" max="1035" width="13.5" style="418" bestFit="1" customWidth="1"/>
    <col min="1036" max="1036" width="11.5" style="418" customWidth="1"/>
    <col min="1037" max="1037" width="11.33203125" style="418" customWidth="1"/>
    <col min="1038" max="1280" width="13.33203125" style="418"/>
    <col min="1281" max="1281" width="2.1640625" style="418" customWidth="1"/>
    <col min="1282" max="1282" width="10.5" style="418" customWidth="1"/>
    <col min="1283" max="1283" width="5.33203125" style="418" customWidth="1"/>
    <col min="1284" max="1284" width="51.33203125" style="418" bestFit="1" customWidth="1"/>
    <col min="1285" max="1285" width="11.83203125" style="418" customWidth="1"/>
    <col min="1286" max="1286" width="50" style="418" customWidth="1"/>
    <col min="1287" max="1289" width="13.6640625" style="418" bestFit="1" customWidth="1"/>
    <col min="1290" max="1291" width="13.5" style="418" bestFit="1" customWidth="1"/>
    <col min="1292" max="1292" width="11.5" style="418" customWidth="1"/>
    <col min="1293" max="1293" width="11.33203125" style="418" customWidth="1"/>
    <col min="1294" max="1536" width="13.33203125" style="418"/>
    <col min="1537" max="1537" width="2.1640625" style="418" customWidth="1"/>
    <col min="1538" max="1538" width="10.5" style="418" customWidth="1"/>
    <col min="1539" max="1539" width="5.33203125" style="418" customWidth="1"/>
    <col min="1540" max="1540" width="51.33203125" style="418" bestFit="1" customWidth="1"/>
    <col min="1541" max="1541" width="11.83203125" style="418" customWidth="1"/>
    <col min="1542" max="1542" width="50" style="418" customWidth="1"/>
    <col min="1543" max="1545" width="13.6640625" style="418" bestFit="1" customWidth="1"/>
    <col min="1546" max="1547" width="13.5" style="418" bestFit="1" customWidth="1"/>
    <col min="1548" max="1548" width="11.5" style="418" customWidth="1"/>
    <col min="1549" max="1549" width="11.33203125" style="418" customWidth="1"/>
    <col min="1550" max="1792" width="13.33203125" style="418"/>
    <col min="1793" max="1793" width="2.1640625" style="418" customWidth="1"/>
    <col min="1794" max="1794" width="10.5" style="418" customWidth="1"/>
    <col min="1795" max="1795" width="5.33203125" style="418" customWidth="1"/>
    <col min="1796" max="1796" width="51.33203125" style="418" bestFit="1" customWidth="1"/>
    <col min="1797" max="1797" width="11.83203125" style="418" customWidth="1"/>
    <col min="1798" max="1798" width="50" style="418" customWidth="1"/>
    <col min="1799" max="1801" width="13.6640625" style="418" bestFit="1" customWidth="1"/>
    <col min="1802" max="1803" width="13.5" style="418" bestFit="1" customWidth="1"/>
    <col min="1804" max="1804" width="11.5" style="418" customWidth="1"/>
    <col min="1805" max="1805" width="11.33203125" style="418" customWidth="1"/>
    <col min="1806" max="2048" width="13.33203125" style="418"/>
    <col min="2049" max="2049" width="2.1640625" style="418" customWidth="1"/>
    <col min="2050" max="2050" width="10.5" style="418" customWidth="1"/>
    <col min="2051" max="2051" width="5.33203125" style="418" customWidth="1"/>
    <col min="2052" max="2052" width="51.33203125" style="418" bestFit="1" customWidth="1"/>
    <col min="2053" max="2053" width="11.83203125" style="418" customWidth="1"/>
    <col min="2054" max="2054" width="50" style="418" customWidth="1"/>
    <col min="2055" max="2057" width="13.6640625" style="418" bestFit="1" customWidth="1"/>
    <col min="2058" max="2059" width="13.5" style="418" bestFit="1" customWidth="1"/>
    <col min="2060" max="2060" width="11.5" style="418" customWidth="1"/>
    <col min="2061" max="2061" width="11.33203125" style="418" customWidth="1"/>
    <col min="2062" max="2304" width="13.33203125" style="418"/>
    <col min="2305" max="2305" width="2.1640625" style="418" customWidth="1"/>
    <col min="2306" max="2306" width="10.5" style="418" customWidth="1"/>
    <col min="2307" max="2307" width="5.33203125" style="418" customWidth="1"/>
    <col min="2308" max="2308" width="51.33203125" style="418" bestFit="1" customWidth="1"/>
    <col min="2309" max="2309" width="11.83203125" style="418" customWidth="1"/>
    <col min="2310" max="2310" width="50" style="418" customWidth="1"/>
    <col min="2311" max="2313" width="13.6640625" style="418" bestFit="1" customWidth="1"/>
    <col min="2314" max="2315" width="13.5" style="418" bestFit="1" customWidth="1"/>
    <col min="2316" max="2316" width="11.5" style="418" customWidth="1"/>
    <col min="2317" max="2317" width="11.33203125" style="418" customWidth="1"/>
    <col min="2318" max="2560" width="13.33203125" style="418"/>
    <col min="2561" max="2561" width="2.1640625" style="418" customWidth="1"/>
    <col min="2562" max="2562" width="10.5" style="418" customWidth="1"/>
    <col min="2563" max="2563" width="5.33203125" style="418" customWidth="1"/>
    <col min="2564" max="2564" width="51.33203125" style="418" bestFit="1" customWidth="1"/>
    <col min="2565" max="2565" width="11.83203125" style="418" customWidth="1"/>
    <col min="2566" max="2566" width="50" style="418" customWidth="1"/>
    <col min="2567" max="2569" width="13.6640625" style="418" bestFit="1" customWidth="1"/>
    <col min="2570" max="2571" width="13.5" style="418" bestFit="1" customWidth="1"/>
    <col min="2572" max="2572" width="11.5" style="418" customWidth="1"/>
    <col min="2573" max="2573" width="11.33203125" style="418" customWidth="1"/>
    <col min="2574" max="2816" width="13.33203125" style="418"/>
    <col min="2817" max="2817" width="2.1640625" style="418" customWidth="1"/>
    <col min="2818" max="2818" width="10.5" style="418" customWidth="1"/>
    <col min="2819" max="2819" width="5.33203125" style="418" customWidth="1"/>
    <col min="2820" max="2820" width="51.33203125" style="418" bestFit="1" customWidth="1"/>
    <col min="2821" max="2821" width="11.83203125" style="418" customWidth="1"/>
    <col min="2822" max="2822" width="50" style="418" customWidth="1"/>
    <col min="2823" max="2825" width="13.6640625" style="418" bestFit="1" customWidth="1"/>
    <col min="2826" max="2827" width="13.5" style="418" bestFit="1" customWidth="1"/>
    <col min="2828" max="2828" width="11.5" style="418" customWidth="1"/>
    <col min="2829" max="2829" width="11.33203125" style="418" customWidth="1"/>
    <col min="2830" max="3072" width="13.33203125" style="418"/>
    <col min="3073" max="3073" width="2.1640625" style="418" customWidth="1"/>
    <col min="3074" max="3074" width="10.5" style="418" customWidth="1"/>
    <col min="3075" max="3075" width="5.33203125" style="418" customWidth="1"/>
    <col min="3076" max="3076" width="51.33203125" style="418" bestFit="1" customWidth="1"/>
    <col min="3077" max="3077" width="11.83203125" style="418" customWidth="1"/>
    <col min="3078" max="3078" width="50" style="418" customWidth="1"/>
    <col min="3079" max="3081" width="13.6640625" style="418" bestFit="1" customWidth="1"/>
    <col min="3082" max="3083" width="13.5" style="418" bestFit="1" customWidth="1"/>
    <col min="3084" max="3084" width="11.5" style="418" customWidth="1"/>
    <col min="3085" max="3085" width="11.33203125" style="418" customWidth="1"/>
    <col min="3086" max="3328" width="13.33203125" style="418"/>
    <col min="3329" max="3329" width="2.1640625" style="418" customWidth="1"/>
    <col min="3330" max="3330" width="10.5" style="418" customWidth="1"/>
    <col min="3331" max="3331" width="5.33203125" style="418" customWidth="1"/>
    <col min="3332" max="3332" width="51.33203125" style="418" bestFit="1" customWidth="1"/>
    <col min="3333" max="3333" width="11.83203125" style="418" customWidth="1"/>
    <col min="3334" max="3334" width="50" style="418" customWidth="1"/>
    <col min="3335" max="3337" width="13.6640625" style="418" bestFit="1" customWidth="1"/>
    <col min="3338" max="3339" width="13.5" style="418" bestFit="1" customWidth="1"/>
    <col min="3340" max="3340" width="11.5" style="418" customWidth="1"/>
    <col min="3341" max="3341" width="11.33203125" style="418" customWidth="1"/>
    <col min="3342" max="3584" width="13.33203125" style="418"/>
    <col min="3585" max="3585" width="2.1640625" style="418" customWidth="1"/>
    <col min="3586" max="3586" width="10.5" style="418" customWidth="1"/>
    <col min="3587" max="3587" width="5.33203125" style="418" customWidth="1"/>
    <col min="3588" max="3588" width="51.33203125" style="418" bestFit="1" customWidth="1"/>
    <col min="3589" max="3589" width="11.83203125" style="418" customWidth="1"/>
    <col min="3590" max="3590" width="50" style="418" customWidth="1"/>
    <col min="3591" max="3593" width="13.6640625" style="418" bestFit="1" customWidth="1"/>
    <col min="3594" max="3595" width="13.5" style="418" bestFit="1" customWidth="1"/>
    <col min="3596" max="3596" width="11.5" style="418" customWidth="1"/>
    <col min="3597" max="3597" width="11.33203125" style="418" customWidth="1"/>
    <col min="3598" max="3840" width="13.33203125" style="418"/>
    <col min="3841" max="3841" width="2.1640625" style="418" customWidth="1"/>
    <col min="3842" max="3842" width="10.5" style="418" customWidth="1"/>
    <col min="3843" max="3843" width="5.33203125" style="418" customWidth="1"/>
    <col min="3844" max="3844" width="51.33203125" style="418" bestFit="1" customWidth="1"/>
    <col min="3845" max="3845" width="11.83203125" style="418" customWidth="1"/>
    <col min="3846" max="3846" width="50" style="418" customWidth="1"/>
    <col min="3847" max="3849" width="13.6640625" style="418" bestFit="1" customWidth="1"/>
    <col min="3850" max="3851" width="13.5" style="418" bestFit="1" customWidth="1"/>
    <col min="3852" max="3852" width="11.5" style="418" customWidth="1"/>
    <col min="3853" max="3853" width="11.33203125" style="418" customWidth="1"/>
    <col min="3854" max="4096" width="13.33203125" style="418"/>
    <col min="4097" max="4097" width="2.1640625" style="418" customWidth="1"/>
    <col min="4098" max="4098" width="10.5" style="418" customWidth="1"/>
    <col min="4099" max="4099" width="5.33203125" style="418" customWidth="1"/>
    <col min="4100" max="4100" width="51.33203125" style="418" bestFit="1" customWidth="1"/>
    <col min="4101" max="4101" width="11.83203125" style="418" customWidth="1"/>
    <col min="4102" max="4102" width="50" style="418" customWidth="1"/>
    <col min="4103" max="4105" width="13.6640625" style="418" bestFit="1" customWidth="1"/>
    <col min="4106" max="4107" width="13.5" style="418" bestFit="1" customWidth="1"/>
    <col min="4108" max="4108" width="11.5" style="418" customWidth="1"/>
    <col min="4109" max="4109" width="11.33203125" style="418" customWidth="1"/>
    <col min="4110" max="4352" width="13.33203125" style="418"/>
    <col min="4353" max="4353" width="2.1640625" style="418" customWidth="1"/>
    <col min="4354" max="4354" width="10.5" style="418" customWidth="1"/>
    <col min="4355" max="4355" width="5.33203125" style="418" customWidth="1"/>
    <col min="4356" max="4356" width="51.33203125" style="418" bestFit="1" customWidth="1"/>
    <col min="4357" max="4357" width="11.83203125" style="418" customWidth="1"/>
    <col min="4358" max="4358" width="50" style="418" customWidth="1"/>
    <col min="4359" max="4361" width="13.6640625" style="418" bestFit="1" customWidth="1"/>
    <col min="4362" max="4363" width="13.5" style="418" bestFit="1" customWidth="1"/>
    <col min="4364" max="4364" width="11.5" style="418" customWidth="1"/>
    <col min="4365" max="4365" width="11.33203125" style="418" customWidth="1"/>
    <col min="4366" max="4608" width="13.33203125" style="418"/>
    <col min="4609" max="4609" width="2.1640625" style="418" customWidth="1"/>
    <col min="4610" max="4610" width="10.5" style="418" customWidth="1"/>
    <col min="4611" max="4611" width="5.33203125" style="418" customWidth="1"/>
    <col min="4612" max="4612" width="51.33203125" style="418" bestFit="1" customWidth="1"/>
    <col min="4613" max="4613" width="11.83203125" style="418" customWidth="1"/>
    <col min="4614" max="4614" width="50" style="418" customWidth="1"/>
    <col min="4615" max="4617" width="13.6640625" style="418" bestFit="1" customWidth="1"/>
    <col min="4618" max="4619" width="13.5" style="418" bestFit="1" customWidth="1"/>
    <col min="4620" max="4620" width="11.5" style="418" customWidth="1"/>
    <col min="4621" max="4621" width="11.33203125" style="418" customWidth="1"/>
    <col min="4622" max="4864" width="13.33203125" style="418"/>
    <col min="4865" max="4865" width="2.1640625" style="418" customWidth="1"/>
    <col min="4866" max="4866" width="10.5" style="418" customWidth="1"/>
    <col min="4867" max="4867" width="5.33203125" style="418" customWidth="1"/>
    <col min="4868" max="4868" width="51.33203125" style="418" bestFit="1" customWidth="1"/>
    <col min="4869" max="4869" width="11.83203125" style="418" customWidth="1"/>
    <col min="4870" max="4870" width="50" style="418" customWidth="1"/>
    <col min="4871" max="4873" width="13.6640625" style="418" bestFit="1" customWidth="1"/>
    <col min="4874" max="4875" width="13.5" style="418" bestFit="1" customWidth="1"/>
    <col min="4876" max="4876" width="11.5" style="418" customWidth="1"/>
    <col min="4877" max="4877" width="11.33203125" style="418" customWidth="1"/>
    <col min="4878" max="5120" width="13.33203125" style="418"/>
    <col min="5121" max="5121" width="2.1640625" style="418" customWidth="1"/>
    <col min="5122" max="5122" width="10.5" style="418" customWidth="1"/>
    <col min="5123" max="5123" width="5.33203125" style="418" customWidth="1"/>
    <col min="5124" max="5124" width="51.33203125" style="418" bestFit="1" customWidth="1"/>
    <col min="5125" max="5125" width="11.83203125" style="418" customWidth="1"/>
    <col min="5126" max="5126" width="50" style="418" customWidth="1"/>
    <col min="5127" max="5129" width="13.6640625" style="418" bestFit="1" customWidth="1"/>
    <col min="5130" max="5131" width="13.5" style="418" bestFit="1" customWidth="1"/>
    <col min="5132" max="5132" width="11.5" style="418" customWidth="1"/>
    <col min="5133" max="5133" width="11.33203125" style="418" customWidth="1"/>
    <col min="5134" max="5376" width="13.33203125" style="418"/>
    <col min="5377" max="5377" width="2.1640625" style="418" customWidth="1"/>
    <col min="5378" max="5378" width="10.5" style="418" customWidth="1"/>
    <col min="5379" max="5379" width="5.33203125" style="418" customWidth="1"/>
    <col min="5380" max="5380" width="51.33203125" style="418" bestFit="1" customWidth="1"/>
    <col min="5381" max="5381" width="11.83203125" style="418" customWidth="1"/>
    <col min="5382" max="5382" width="50" style="418" customWidth="1"/>
    <col min="5383" max="5385" width="13.6640625" style="418" bestFit="1" customWidth="1"/>
    <col min="5386" max="5387" width="13.5" style="418" bestFit="1" customWidth="1"/>
    <col min="5388" max="5388" width="11.5" style="418" customWidth="1"/>
    <col min="5389" max="5389" width="11.33203125" style="418" customWidth="1"/>
    <col min="5390" max="5632" width="13.33203125" style="418"/>
    <col min="5633" max="5633" width="2.1640625" style="418" customWidth="1"/>
    <col min="5634" max="5634" width="10.5" style="418" customWidth="1"/>
    <col min="5635" max="5635" width="5.33203125" style="418" customWidth="1"/>
    <col min="5636" max="5636" width="51.33203125" style="418" bestFit="1" customWidth="1"/>
    <col min="5637" max="5637" width="11.83203125" style="418" customWidth="1"/>
    <col min="5638" max="5638" width="50" style="418" customWidth="1"/>
    <col min="5639" max="5641" width="13.6640625" style="418" bestFit="1" customWidth="1"/>
    <col min="5642" max="5643" width="13.5" style="418" bestFit="1" customWidth="1"/>
    <col min="5644" max="5644" width="11.5" style="418" customWidth="1"/>
    <col min="5645" max="5645" width="11.33203125" style="418" customWidth="1"/>
    <col min="5646" max="5888" width="13.33203125" style="418"/>
    <col min="5889" max="5889" width="2.1640625" style="418" customWidth="1"/>
    <col min="5890" max="5890" width="10.5" style="418" customWidth="1"/>
    <col min="5891" max="5891" width="5.33203125" style="418" customWidth="1"/>
    <col min="5892" max="5892" width="51.33203125" style="418" bestFit="1" customWidth="1"/>
    <col min="5893" max="5893" width="11.83203125" style="418" customWidth="1"/>
    <col min="5894" max="5894" width="50" style="418" customWidth="1"/>
    <col min="5895" max="5897" width="13.6640625" style="418" bestFit="1" customWidth="1"/>
    <col min="5898" max="5899" width="13.5" style="418" bestFit="1" customWidth="1"/>
    <col min="5900" max="5900" width="11.5" style="418" customWidth="1"/>
    <col min="5901" max="5901" width="11.33203125" style="418" customWidth="1"/>
    <col min="5902" max="6144" width="13.33203125" style="418"/>
    <col min="6145" max="6145" width="2.1640625" style="418" customWidth="1"/>
    <col min="6146" max="6146" width="10.5" style="418" customWidth="1"/>
    <col min="6147" max="6147" width="5.33203125" style="418" customWidth="1"/>
    <col min="6148" max="6148" width="51.33203125" style="418" bestFit="1" customWidth="1"/>
    <col min="6149" max="6149" width="11.83203125" style="418" customWidth="1"/>
    <col min="6150" max="6150" width="50" style="418" customWidth="1"/>
    <col min="6151" max="6153" width="13.6640625" style="418" bestFit="1" customWidth="1"/>
    <col min="6154" max="6155" width="13.5" style="418" bestFit="1" customWidth="1"/>
    <col min="6156" max="6156" width="11.5" style="418" customWidth="1"/>
    <col min="6157" max="6157" width="11.33203125" style="418" customWidth="1"/>
    <col min="6158" max="6400" width="13.33203125" style="418"/>
    <col min="6401" max="6401" width="2.1640625" style="418" customWidth="1"/>
    <col min="6402" max="6402" width="10.5" style="418" customWidth="1"/>
    <col min="6403" max="6403" width="5.33203125" style="418" customWidth="1"/>
    <col min="6404" max="6404" width="51.33203125" style="418" bestFit="1" customWidth="1"/>
    <col min="6405" max="6405" width="11.83203125" style="418" customWidth="1"/>
    <col min="6406" max="6406" width="50" style="418" customWidth="1"/>
    <col min="6407" max="6409" width="13.6640625" style="418" bestFit="1" customWidth="1"/>
    <col min="6410" max="6411" width="13.5" style="418" bestFit="1" customWidth="1"/>
    <col min="6412" max="6412" width="11.5" style="418" customWidth="1"/>
    <col min="6413" max="6413" width="11.33203125" style="418" customWidth="1"/>
    <col min="6414" max="6656" width="13.33203125" style="418"/>
    <col min="6657" max="6657" width="2.1640625" style="418" customWidth="1"/>
    <col min="6658" max="6658" width="10.5" style="418" customWidth="1"/>
    <col min="6659" max="6659" width="5.33203125" style="418" customWidth="1"/>
    <col min="6660" max="6660" width="51.33203125" style="418" bestFit="1" customWidth="1"/>
    <col min="6661" max="6661" width="11.83203125" style="418" customWidth="1"/>
    <col min="6662" max="6662" width="50" style="418" customWidth="1"/>
    <col min="6663" max="6665" width="13.6640625" style="418" bestFit="1" customWidth="1"/>
    <col min="6666" max="6667" width="13.5" style="418" bestFit="1" customWidth="1"/>
    <col min="6668" max="6668" width="11.5" style="418" customWidth="1"/>
    <col min="6669" max="6669" width="11.33203125" style="418" customWidth="1"/>
    <col min="6670" max="6912" width="13.33203125" style="418"/>
    <col min="6913" max="6913" width="2.1640625" style="418" customWidth="1"/>
    <col min="6914" max="6914" width="10.5" style="418" customWidth="1"/>
    <col min="6915" max="6915" width="5.33203125" style="418" customWidth="1"/>
    <col min="6916" max="6916" width="51.33203125" style="418" bestFit="1" customWidth="1"/>
    <col min="6917" max="6917" width="11.83203125" style="418" customWidth="1"/>
    <col min="6918" max="6918" width="50" style="418" customWidth="1"/>
    <col min="6919" max="6921" width="13.6640625" style="418" bestFit="1" customWidth="1"/>
    <col min="6922" max="6923" width="13.5" style="418" bestFit="1" customWidth="1"/>
    <col min="6924" max="6924" width="11.5" style="418" customWidth="1"/>
    <col min="6925" max="6925" width="11.33203125" style="418" customWidth="1"/>
    <col min="6926" max="7168" width="13.33203125" style="418"/>
    <col min="7169" max="7169" width="2.1640625" style="418" customWidth="1"/>
    <col min="7170" max="7170" width="10.5" style="418" customWidth="1"/>
    <col min="7171" max="7171" width="5.33203125" style="418" customWidth="1"/>
    <col min="7172" max="7172" width="51.33203125" style="418" bestFit="1" customWidth="1"/>
    <col min="7173" max="7173" width="11.83203125" style="418" customWidth="1"/>
    <col min="7174" max="7174" width="50" style="418" customWidth="1"/>
    <col min="7175" max="7177" width="13.6640625" style="418" bestFit="1" customWidth="1"/>
    <col min="7178" max="7179" width="13.5" style="418" bestFit="1" customWidth="1"/>
    <col min="7180" max="7180" width="11.5" style="418" customWidth="1"/>
    <col min="7181" max="7181" width="11.33203125" style="418" customWidth="1"/>
    <col min="7182" max="7424" width="13.33203125" style="418"/>
    <col min="7425" max="7425" width="2.1640625" style="418" customWidth="1"/>
    <col min="7426" max="7426" width="10.5" style="418" customWidth="1"/>
    <col min="7427" max="7427" width="5.33203125" style="418" customWidth="1"/>
    <col min="7428" max="7428" width="51.33203125" style="418" bestFit="1" customWidth="1"/>
    <col min="7429" max="7429" width="11.83203125" style="418" customWidth="1"/>
    <col min="7430" max="7430" width="50" style="418" customWidth="1"/>
    <col min="7431" max="7433" width="13.6640625" style="418" bestFit="1" customWidth="1"/>
    <col min="7434" max="7435" width="13.5" style="418" bestFit="1" customWidth="1"/>
    <col min="7436" max="7436" width="11.5" style="418" customWidth="1"/>
    <col min="7437" max="7437" width="11.33203125" style="418" customWidth="1"/>
    <col min="7438" max="7680" width="13.33203125" style="418"/>
    <col min="7681" max="7681" width="2.1640625" style="418" customWidth="1"/>
    <col min="7682" max="7682" width="10.5" style="418" customWidth="1"/>
    <col min="7683" max="7683" width="5.33203125" style="418" customWidth="1"/>
    <col min="7684" max="7684" width="51.33203125" style="418" bestFit="1" customWidth="1"/>
    <col min="7685" max="7685" width="11.83203125" style="418" customWidth="1"/>
    <col min="7686" max="7686" width="50" style="418" customWidth="1"/>
    <col min="7687" max="7689" width="13.6640625" style="418" bestFit="1" customWidth="1"/>
    <col min="7690" max="7691" width="13.5" style="418" bestFit="1" customWidth="1"/>
    <col min="7692" max="7692" width="11.5" style="418" customWidth="1"/>
    <col min="7693" max="7693" width="11.33203125" style="418" customWidth="1"/>
    <col min="7694" max="7936" width="13.33203125" style="418"/>
    <col min="7937" max="7937" width="2.1640625" style="418" customWidth="1"/>
    <col min="7938" max="7938" width="10.5" style="418" customWidth="1"/>
    <col min="7939" max="7939" width="5.33203125" style="418" customWidth="1"/>
    <col min="7940" max="7940" width="51.33203125" style="418" bestFit="1" customWidth="1"/>
    <col min="7941" max="7941" width="11.83203125" style="418" customWidth="1"/>
    <col min="7942" max="7942" width="50" style="418" customWidth="1"/>
    <col min="7943" max="7945" width="13.6640625" style="418" bestFit="1" customWidth="1"/>
    <col min="7946" max="7947" width="13.5" style="418" bestFit="1" customWidth="1"/>
    <col min="7948" max="7948" width="11.5" style="418" customWidth="1"/>
    <col min="7949" max="7949" width="11.33203125" style="418" customWidth="1"/>
    <col min="7950" max="8192" width="13.33203125" style="418"/>
    <col min="8193" max="8193" width="2.1640625" style="418" customWidth="1"/>
    <col min="8194" max="8194" width="10.5" style="418" customWidth="1"/>
    <col min="8195" max="8195" width="5.33203125" style="418" customWidth="1"/>
    <col min="8196" max="8196" width="51.33203125" style="418" bestFit="1" customWidth="1"/>
    <col min="8197" max="8197" width="11.83203125" style="418" customWidth="1"/>
    <col min="8198" max="8198" width="50" style="418" customWidth="1"/>
    <col min="8199" max="8201" width="13.6640625" style="418" bestFit="1" customWidth="1"/>
    <col min="8202" max="8203" width="13.5" style="418" bestFit="1" customWidth="1"/>
    <col min="8204" max="8204" width="11.5" style="418" customWidth="1"/>
    <col min="8205" max="8205" width="11.33203125" style="418" customWidth="1"/>
    <col min="8206" max="8448" width="13.33203125" style="418"/>
    <col min="8449" max="8449" width="2.1640625" style="418" customWidth="1"/>
    <col min="8450" max="8450" width="10.5" style="418" customWidth="1"/>
    <col min="8451" max="8451" width="5.33203125" style="418" customWidth="1"/>
    <col min="8452" max="8452" width="51.33203125" style="418" bestFit="1" customWidth="1"/>
    <col min="8453" max="8453" width="11.83203125" style="418" customWidth="1"/>
    <col min="8454" max="8454" width="50" style="418" customWidth="1"/>
    <col min="8455" max="8457" width="13.6640625" style="418" bestFit="1" customWidth="1"/>
    <col min="8458" max="8459" width="13.5" style="418" bestFit="1" customWidth="1"/>
    <col min="8460" max="8460" width="11.5" style="418" customWidth="1"/>
    <col min="8461" max="8461" width="11.33203125" style="418" customWidth="1"/>
    <col min="8462" max="8704" width="13.33203125" style="418"/>
    <col min="8705" max="8705" width="2.1640625" style="418" customWidth="1"/>
    <col min="8706" max="8706" width="10.5" style="418" customWidth="1"/>
    <col min="8707" max="8707" width="5.33203125" style="418" customWidth="1"/>
    <col min="8708" max="8708" width="51.33203125" style="418" bestFit="1" customWidth="1"/>
    <col min="8709" max="8709" width="11.83203125" style="418" customWidth="1"/>
    <col min="8710" max="8710" width="50" style="418" customWidth="1"/>
    <col min="8711" max="8713" width="13.6640625" style="418" bestFit="1" customWidth="1"/>
    <col min="8714" max="8715" width="13.5" style="418" bestFit="1" customWidth="1"/>
    <col min="8716" max="8716" width="11.5" style="418" customWidth="1"/>
    <col min="8717" max="8717" width="11.33203125" style="418" customWidth="1"/>
    <col min="8718" max="8960" width="13.33203125" style="418"/>
    <col min="8961" max="8961" width="2.1640625" style="418" customWidth="1"/>
    <col min="8962" max="8962" width="10.5" style="418" customWidth="1"/>
    <col min="8963" max="8963" width="5.33203125" style="418" customWidth="1"/>
    <col min="8964" max="8964" width="51.33203125" style="418" bestFit="1" customWidth="1"/>
    <col min="8965" max="8965" width="11.83203125" style="418" customWidth="1"/>
    <col min="8966" max="8966" width="50" style="418" customWidth="1"/>
    <col min="8967" max="8969" width="13.6640625" style="418" bestFit="1" customWidth="1"/>
    <col min="8970" max="8971" width="13.5" style="418" bestFit="1" customWidth="1"/>
    <col min="8972" max="8972" width="11.5" style="418" customWidth="1"/>
    <col min="8973" max="8973" width="11.33203125" style="418" customWidth="1"/>
    <col min="8974" max="9216" width="13.33203125" style="418"/>
    <col min="9217" max="9217" width="2.1640625" style="418" customWidth="1"/>
    <col min="9218" max="9218" width="10.5" style="418" customWidth="1"/>
    <col min="9219" max="9219" width="5.33203125" style="418" customWidth="1"/>
    <col min="9220" max="9220" width="51.33203125" style="418" bestFit="1" customWidth="1"/>
    <col min="9221" max="9221" width="11.83203125" style="418" customWidth="1"/>
    <col min="9222" max="9222" width="50" style="418" customWidth="1"/>
    <col min="9223" max="9225" width="13.6640625" style="418" bestFit="1" customWidth="1"/>
    <col min="9226" max="9227" width="13.5" style="418" bestFit="1" customWidth="1"/>
    <col min="9228" max="9228" width="11.5" style="418" customWidth="1"/>
    <col min="9229" max="9229" width="11.33203125" style="418" customWidth="1"/>
    <col min="9230" max="9472" width="13.33203125" style="418"/>
    <col min="9473" max="9473" width="2.1640625" style="418" customWidth="1"/>
    <col min="9474" max="9474" width="10.5" style="418" customWidth="1"/>
    <col min="9475" max="9475" width="5.33203125" style="418" customWidth="1"/>
    <col min="9476" max="9476" width="51.33203125" style="418" bestFit="1" customWidth="1"/>
    <col min="9477" max="9477" width="11.83203125" style="418" customWidth="1"/>
    <col min="9478" max="9478" width="50" style="418" customWidth="1"/>
    <col min="9479" max="9481" width="13.6640625" style="418" bestFit="1" customWidth="1"/>
    <col min="9482" max="9483" width="13.5" style="418" bestFit="1" customWidth="1"/>
    <col min="9484" max="9484" width="11.5" style="418" customWidth="1"/>
    <col min="9485" max="9485" width="11.33203125" style="418" customWidth="1"/>
    <col min="9486" max="9728" width="13.33203125" style="418"/>
    <col min="9729" max="9729" width="2.1640625" style="418" customWidth="1"/>
    <col min="9730" max="9730" width="10.5" style="418" customWidth="1"/>
    <col min="9731" max="9731" width="5.33203125" style="418" customWidth="1"/>
    <col min="9732" max="9732" width="51.33203125" style="418" bestFit="1" customWidth="1"/>
    <col min="9733" max="9733" width="11.83203125" style="418" customWidth="1"/>
    <col min="9734" max="9734" width="50" style="418" customWidth="1"/>
    <col min="9735" max="9737" width="13.6640625" style="418" bestFit="1" customWidth="1"/>
    <col min="9738" max="9739" width="13.5" style="418" bestFit="1" customWidth="1"/>
    <col min="9740" max="9740" width="11.5" style="418" customWidth="1"/>
    <col min="9741" max="9741" width="11.33203125" style="418" customWidth="1"/>
    <col min="9742" max="9984" width="13.33203125" style="418"/>
    <col min="9985" max="9985" width="2.1640625" style="418" customWidth="1"/>
    <col min="9986" max="9986" width="10.5" style="418" customWidth="1"/>
    <col min="9987" max="9987" width="5.33203125" style="418" customWidth="1"/>
    <col min="9988" max="9988" width="51.33203125" style="418" bestFit="1" customWidth="1"/>
    <col min="9989" max="9989" width="11.83203125" style="418" customWidth="1"/>
    <col min="9990" max="9990" width="50" style="418" customWidth="1"/>
    <col min="9991" max="9993" width="13.6640625" style="418" bestFit="1" customWidth="1"/>
    <col min="9994" max="9995" width="13.5" style="418" bestFit="1" customWidth="1"/>
    <col min="9996" max="9996" width="11.5" style="418" customWidth="1"/>
    <col min="9997" max="9997" width="11.33203125" style="418" customWidth="1"/>
    <col min="9998" max="10240" width="13.33203125" style="418"/>
    <col min="10241" max="10241" width="2.1640625" style="418" customWidth="1"/>
    <col min="10242" max="10242" width="10.5" style="418" customWidth="1"/>
    <col min="10243" max="10243" width="5.33203125" style="418" customWidth="1"/>
    <col min="10244" max="10244" width="51.33203125" style="418" bestFit="1" customWidth="1"/>
    <col min="10245" max="10245" width="11.83203125" style="418" customWidth="1"/>
    <col min="10246" max="10246" width="50" style="418" customWidth="1"/>
    <col min="10247" max="10249" width="13.6640625" style="418" bestFit="1" customWidth="1"/>
    <col min="10250" max="10251" width="13.5" style="418" bestFit="1" customWidth="1"/>
    <col min="10252" max="10252" width="11.5" style="418" customWidth="1"/>
    <col min="10253" max="10253" width="11.33203125" style="418" customWidth="1"/>
    <col min="10254" max="10496" width="13.33203125" style="418"/>
    <col min="10497" max="10497" width="2.1640625" style="418" customWidth="1"/>
    <col min="10498" max="10498" width="10.5" style="418" customWidth="1"/>
    <col min="10499" max="10499" width="5.33203125" style="418" customWidth="1"/>
    <col min="10500" max="10500" width="51.33203125" style="418" bestFit="1" customWidth="1"/>
    <col min="10501" max="10501" width="11.83203125" style="418" customWidth="1"/>
    <col min="10502" max="10502" width="50" style="418" customWidth="1"/>
    <col min="10503" max="10505" width="13.6640625" style="418" bestFit="1" customWidth="1"/>
    <col min="10506" max="10507" width="13.5" style="418" bestFit="1" customWidth="1"/>
    <col min="10508" max="10508" width="11.5" style="418" customWidth="1"/>
    <col min="10509" max="10509" width="11.33203125" style="418" customWidth="1"/>
    <col min="10510" max="10752" width="13.33203125" style="418"/>
    <col min="10753" max="10753" width="2.1640625" style="418" customWidth="1"/>
    <col min="10754" max="10754" width="10.5" style="418" customWidth="1"/>
    <col min="10755" max="10755" width="5.33203125" style="418" customWidth="1"/>
    <col min="10756" max="10756" width="51.33203125" style="418" bestFit="1" customWidth="1"/>
    <col min="10757" max="10757" width="11.83203125" style="418" customWidth="1"/>
    <col min="10758" max="10758" width="50" style="418" customWidth="1"/>
    <col min="10759" max="10761" width="13.6640625" style="418" bestFit="1" customWidth="1"/>
    <col min="10762" max="10763" width="13.5" style="418" bestFit="1" customWidth="1"/>
    <col min="10764" max="10764" width="11.5" style="418" customWidth="1"/>
    <col min="10765" max="10765" width="11.33203125" style="418" customWidth="1"/>
    <col min="10766" max="11008" width="13.33203125" style="418"/>
    <col min="11009" max="11009" width="2.1640625" style="418" customWidth="1"/>
    <col min="11010" max="11010" width="10.5" style="418" customWidth="1"/>
    <col min="11011" max="11011" width="5.33203125" style="418" customWidth="1"/>
    <col min="11012" max="11012" width="51.33203125" style="418" bestFit="1" customWidth="1"/>
    <col min="11013" max="11013" width="11.83203125" style="418" customWidth="1"/>
    <col min="11014" max="11014" width="50" style="418" customWidth="1"/>
    <col min="11015" max="11017" width="13.6640625" style="418" bestFit="1" customWidth="1"/>
    <col min="11018" max="11019" width="13.5" style="418" bestFit="1" customWidth="1"/>
    <col min="11020" max="11020" width="11.5" style="418" customWidth="1"/>
    <col min="11021" max="11021" width="11.33203125" style="418" customWidth="1"/>
    <col min="11022" max="11264" width="13.33203125" style="418"/>
    <col min="11265" max="11265" width="2.1640625" style="418" customWidth="1"/>
    <col min="11266" max="11266" width="10.5" style="418" customWidth="1"/>
    <col min="11267" max="11267" width="5.33203125" style="418" customWidth="1"/>
    <col min="11268" max="11268" width="51.33203125" style="418" bestFit="1" customWidth="1"/>
    <col min="11269" max="11269" width="11.83203125" style="418" customWidth="1"/>
    <col min="11270" max="11270" width="50" style="418" customWidth="1"/>
    <col min="11271" max="11273" width="13.6640625" style="418" bestFit="1" customWidth="1"/>
    <col min="11274" max="11275" width="13.5" style="418" bestFit="1" customWidth="1"/>
    <col min="11276" max="11276" width="11.5" style="418" customWidth="1"/>
    <col min="11277" max="11277" width="11.33203125" style="418" customWidth="1"/>
    <col min="11278" max="11520" width="13.33203125" style="418"/>
    <col min="11521" max="11521" width="2.1640625" style="418" customWidth="1"/>
    <col min="11522" max="11522" width="10.5" style="418" customWidth="1"/>
    <col min="11523" max="11523" width="5.33203125" style="418" customWidth="1"/>
    <col min="11524" max="11524" width="51.33203125" style="418" bestFit="1" customWidth="1"/>
    <col min="11525" max="11525" width="11.83203125" style="418" customWidth="1"/>
    <col min="11526" max="11526" width="50" style="418" customWidth="1"/>
    <col min="11527" max="11529" width="13.6640625" style="418" bestFit="1" customWidth="1"/>
    <col min="11530" max="11531" width="13.5" style="418" bestFit="1" customWidth="1"/>
    <col min="11532" max="11532" width="11.5" style="418" customWidth="1"/>
    <col min="11533" max="11533" width="11.33203125" style="418" customWidth="1"/>
    <col min="11534" max="11776" width="13.33203125" style="418"/>
    <col min="11777" max="11777" width="2.1640625" style="418" customWidth="1"/>
    <col min="11778" max="11778" width="10.5" style="418" customWidth="1"/>
    <col min="11779" max="11779" width="5.33203125" style="418" customWidth="1"/>
    <col min="11780" max="11780" width="51.33203125" style="418" bestFit="1" customWidth="1"/>
    <col min="11781" max="11781" width="11.83203125" style="418" customWidth="1"/>
    <col min="11782" max="11782" width="50" style="418" customWidth="1"/>
    <col min="11783" max="11785" width="13.6640625" style="418" bestFit="1" customWidth="1"/>
    <col min="11786" max="11787" width="13.5" style="418" bestFit="1" customWidth="1"/>
    <col min="11788" max="11788" width="11.5" style="418" customWidth="1"/>
    <col min="11789" max="11789" width="11.33203125" style="418" customWidth="1"/>
    <col min="11790" max="12032" width="13.33203125" style="418"/>
    <col min="12033" max="12033" width="2.1640625" style="418" customWidth="1"/>
    <col min="12034" max="12034" width="10.5" style="418" customWidth="1"/>
    <col min="12035" max="12035" width="5.33203125" style="418" customWidth="1"/>
    <col min="12036" max="12036" width="51.33203125" style="418" bestFit="1" customWidth="1"/>
    <col min="12037" max="12037" width="11.83203125" style="418" customWidth="1"/>
    <col min="12038" max="12038" width="50" style="418" customWidth="1"/>
    <col min="12039" max="12041" width="13.6640625" style="418" bestFit="1" customWidth="1"/>
    <col min="12042" max="12043" width="13.5" style="418" bestFit="1" customWidth="1"/>
    <col min="12044" max="12044" width="11.5" style="418" customWidth="1"/>
    <col min="12045" max="12045" width="11.33203125" style="418" customWidth="1"/>
    <col min="12046" max="12288" width="13.33203125" style="418"/>
    <col min="12289" max="12289" width="2.1640625" style="418" customWidth="1"/>
    <col min="12290" max="12290" width="10.5" style="418" customWidth="1"/>
    <col min="12291" max="12291" width="5.33203125" style="418" customWidth="1"/>
    <col min="12292" max="12292" width="51.33203125" style="418" bestFit="1" customWidth="1"/>
    <col min="12293" max="12293" width="11.83203125" style="418" customWidth="1"/>
    <col min="12294" max="12294" width="50" style="418" customWidth="1"/>
    <col min="12295" max="12297" width="13.6640625" style="418" bestFit="1" customWidth="1"/>
    <col min="12298" max="12299" width="13.5" style="418" bestFit="1" customWidth="1"/>
    <col min="12300" max="12300" width="11.5" style="418" customWidth="1"/>
    <col min="12301" max="12301" width="11.33203125" style="418" customWidth="1"/>
    <col min="12302" max="12544" width="13.33203125" style="418"/>
    <col min="12545" max="12545" width="2.1640625" style="418" customWidth="1"/>
    <col min="12546" max="12546" width="10.5" style="418" customWidth="1"/>
    <col min="12547" max="12547" width="5.33203125" style="418" customWidth="1"/>
    <col min="12548" max="12548" width="51.33203125" style="418" bestFit="1" customWidth="1"/>
    <col min="12549" max="12549" width="11.83203125" style="418" customWidth="1"/>
    <col min="12550" max="12550" width="50" style="418" customWidth="1"/>
    <col min="12551" max="12553" width="13.6640625" style="418" bestFit="1" customWidth="1"/>
    <col min="12554" max="12555" width="13.5" style="418" bestFit="1" customWidth="1"/>
    <col min="12556" max="12556" width="11.5" style="418" customWidth="1"/>
    <col min="12557" max="12557" width="11.33203125" style="418" customWidth="1"/>
    <col min="12558" max="12800" width="13.33203125" style="418"/>
    <col min="12801" max="12801" width="2.1640625" style="418" customWidth="1"/>
    <col min="12802" max="12802" width="10.5" style="418" customWidth="1"/>
    <col min="12803" max="12803" width="5.33203125" style="418" customWidth="1"/>
    <col min="12804" max="12804" width="51.33203125" style="418" bestFit="1" customWidth="1"/>
    <col min="12805" max="12805" width="11.83203125" style="418" customWidth="1"/>
    <col min="12806" max="12806" width="50" style="418" customWidth="1"/>
    <col min="12807" max="12809" width="13.6640625" style="418" bestFit="1" customWidth="1"/>
    <col min="12810" max="12811" width="13.5" style="418" bestFit="1" customWidth="1"/>
    <col min="12812" max="12812" width="11.5" style="418" customWidth="1"/>
    <col min="12813" max="12813" width="11.33203125" style="418" customWidth="1"/>
    <col min="12814" max="13056" width="13.33203125" style="418"/>
    <col min="13057" max="13057" width="2.1640625" style="418" customWidth="1"/>
    <col min="13058" max="13058" width="10.5" style="418" customWidth="1"/>
    <col min="13059" max="13059" width="5.33203125" style="418" customWidth="1"/>
    <col min="13060" max="13060" width="51.33203125" style="418" bestFit="1" customWidth="1"/>
    <col min="13061" max="13061" width="11.83203125" style="418" customWidth="1"/>
    <col min="13062" max="13062" width="50" style="418" customWidth="1"/>
    <col min="13063" max="13065" width="13.6640625" style="418" bestFit="1" customWidth="1"/>
    <col min="13066" max="13067" width="13.5" style="418" bestFit="1" customWidth="1"/>
    <col min="13068" max="13068" width="11.5" style="418" customWidth="1"/>
    <col min="13069" max="13069" width="11.33203125" style="418" customWidth="1"/>
    <col min="13070" max="13312" width="13.33203125" style="418"/>
    <col min="13313" max="13313" width="2.1640625" style="418" customWidth="1"/>
    <col min="13314" max="13314" width="10.5" style="418" customWidth="1"/>
    <col min="13315" max="13315" width="5.33203125" style="418" customWidth="1"/>
    <col min="13316" max="13316" width="51.33203125" style="418" bestFit="1" customWidth="1"/>
    <col min="13317" max="13317" width="11.83203125" style="418" customWidth="1"/>
    <col min="13318" max="13318" width="50" style="418" customWidth="1"/>
    <col min="13319" max="13321" width="13.6640625" style="418" bestFit="1" customWidth="1"/>
    <col min="13322" max="13323" width="13.5" style="418" bestFit="1" customWidth="1"/>
    <col min="13324" max="13324" width="11.5" style="418" customWidth="1"/>
    <col min="13325" max="13325" width="11.33203125" style="418" customWidth="1"/>
    <col min="13326" max="13568" width="13.33203125" style="418"/>
    <col min="13569" max="13569" width="2.1640625" style="418" customWidth="1"/>
    <col min="13570" max="13570" width="10.5" style="418" customWidth="1"/>
    <col min="13571" max="13571" width="5.33203125" style="418" customWidth="1"/>
    <col min="13572" max="13572" width="51.33203125" style="418" bestFit="1" customWidth="1"/>
    <col min="13573" max="13573" width="11.83203125" style="418" customWidth="1"/>
    <col min="13574" max="13574" width="50" style="418" customWidth="1"/>
    <col min="13575" max="13577" width="13.6640625" style="418" bestFit="1" customWidth="1"/>
    <col min="13578" max="13579" width="13.5" style="418" bestFit="1" customWidth="1"/>
    <col min="13580" max="13580" width="11.5" style="418" customWidth="1"/>
    <col min="13581" max="13581" width="11.33203125" style="418" customWidth="1"/>
    <col min="13582" max="13824" width="13.33203125" style="418"/>
    <col min="13825" max="13825" width="2.1640625" style="418" customWidth="1"/>
    <col min="13826" max="13826" width="10.5" style="418" customWidth="1"/>
    <col min="13827" max="13827" width="5.33203125" style="418" customWidth="1"/>
    <col min="13828" max="13828" width="51.33203125" style="418" bestFit="1" customWidth="1"/>
    <col min="13829" max="13829" width="11.83203125" style="418" customWidth="1"/>
    <col min="13830" max="13830" width="50" style="418" customWidth="1"/>
    <col min="13831" max="13833" width="13.6640625" style="418" bestFit="1" customWidth="1"/>
    <col min="13834" max="13835" width="13.5" style="418" bestFit="1" customWidth="1"/>
    <col min="13836" max="13836" width="11.5" style="418" customWidth="1"/>
    <col min="13837" max="13837" width="11.33203125" style="418" customWidth="1"/>
    <col min="13838" max="14080" width="13.33203125" style="418"/>
    <col min="14081" max="14081" width="2.1640625" style="418" customWidth="1"/>
    <col min="14082" max="14082" width="10.5" style="418" customWidth="1"/>
    <col min="14083" max="14083" width="5.33203125" style="418" customWidth="1"/>
    <col min="14084" max="14084" width="51.33203125" style="418" bestFit="1" customWidth="1"/>
    <col min="14085" max="14085" width="11.83203125" style="418" customWidth="1"/>
    <col min="14086" max="14086" width="50" style="418" customWidth="1"/>
    <col min="14087" max="14089" width="13.6640625" style="418" bestFit="1" customWidth="1"/>
    <col min="14090" max="14091" width="13.5" style="418" bestFit="1" customWidth="1"/>
    <col min="14092" max="14092" width="11.5" style="418" customWidth="1"/>
    <col min="14093" max="14093" width="11.33203125" style="418" customWidth="1"/>
    <col min="14094" max="14336" width="13.33203125" style="418"/>
    <col min="14337" max="14337" width="2.1640625" style="418" customWidth="1"/>
    <col min="14338" max="14338" width="10.5" style="418" customWidth="1"/>
    <col min="14339" max="14339" width="5.33203125" style="418" customWidth="1"/>
    <col min="14340" max="14340" width="51.33203125" style="418" bestFit="1" customWidth="1"/>
    <col min="14341" max="14341" width="11.83203125" style="418" customWidth="1"/>
    <col min="14342" max="14342" width="50" style="418" customWidth="1"/>
    <col min="14343" max="14345" width="13.6640625" style="418" bestFit="1" customWidth="1"/>
    <col min="14346" max="14347" width="13.5" style="418" bestFit="1" customWidth="1"/>
    <col min="14348" max="14348" width="11.5" style="418" customWidth="1"/>
    <col min="14349" max="14349" width="11.33203125" style="418" customWidth="1"/>
    <col min="14350" max="14592" width="13.33203125" style="418"/>
    <col min="14593" max="14593" width="2.1640625" style="418" customWidth="1"/>
    <col min="14594" max="14594" width="10.5" style="418" customWidth="1"/>
    <col min="14595" max="14595" width="5.33203125" style="418" customWidth="1"/>
    <col min="14596" max="14596" width="51.33203125" style="418" bestFit="1" customWidth="1"/>
    <col min="14597" max="14597" width="11.83203125" style="418" customWidth="1"/>
    <col min="14598" max="14598" width="50" style="418" customWidth="1"/>
    <col min="14599" max="14601" width="13.6640625" style="418" bestFit="1" customWidth="1"/>
    <col min="14602" max="14603" width="13.5" style="418" bestFit="1" customWidth="1"/>
    <col min="14604" max="14604" width="11.5" style="418" customWidth="1"/>
    <col min="14605" max="14605" width="11.33203125" style="418" customWidth="1"/>
    <col min="14606" max="14848" width="13.33203125" style="418"/>
    <col min="14849" max="14849" width="2.1640625" style="418" customWidth="1"/>
    <col min="14850" max="14850" width="10.5" style="418" customWidth="1"/>
    <col min="14851" max="14851" width="5.33203125" style="418" customWidth="1"/>
    <col min="14852" max="14852" width="51.33203125" style="418" bestFit="1" customWidth="1"/>
    <col min="14853" max="14853" width="11.83203125" style="418" customWidth="1"/>
    <col min="14854" max="14854" width="50" style="418" customWidth="1"/>
    <col min="14855" max="14857" width="13.6640625" style="418" bestFit="1" customWidth="1"/>
    <col min="14858" max="14859" width="13.5" style="418" bestFit="1" customWidth="1"/>
    <col min="14860" max="14860" width="11.5" style="418" customWidth="1"/>
    <col min="14861" max="14861" width="11.33203125" style="418" customWidth="1"/>
    <col min="14862" max="15104" width="13.33203125" style="418"/>
    <col min="15105" max="15105" width="2.1640625" style="418" customWidth="1"/>
    <col min="15106" max="15106" width="10.5" style="418" customWidth="1"/>
    <col min="15107" max="15107" width="5.33203125" style="418" customWidth="1"/>
    <col min="15108" max="15108" width="51.33203125" style="418" bestFit="1" customWidth="1"/>
    <col min="15109" max="15109" width="11.83203125" style="418" customWidth="1"/>
    <col min="15110" max="15110" width="50" style="418" customWidth="1"/>
    <col min="15111" max="15113" width="13.6640625" style="418" bestFit="1" customWidth="1"/>
    <col min="15114" max="15115" width="13.5" style="418" bestFit="1" customWidth="1"/>
    <col min="15116" max="15116" width="11.5" style="418" customWidth="1"/>
    <col min="15117" max="15117" width="11.33203125" style="418" customWidth="1"/>
    <col min="15118" max="15360" width="13.33203125" style="418"/>
    <col min="15361" max="15361" width="2.1640625" style="418" customWidth="1"/>
    <col min="15362" max="15362" width="10.5" style="418" customWidth="1"/>
    <col min="15363" max="15363" width="5.33203125" style="418" customWidth="1"/>
    <col min="15364" max="15364" width="51.33203125" style="418" bestFit="1" customWidth="1"/>
    <col min="15365" max="15365" width="11.83203125" style="418" customWidth="1"/>
    <col min="15366" max="15366" width="50" style="418" customWidth="1"/>
    <col min="15367" max="15369" width="13.6640625" style="418" bestFit="1" customWidth="1"/>
    <col min="15370" max="15371" width="13.5" style="418" bestFit="1" customWidth="1"/>
    <col min="15372" max="15372" width="11.5" style="418" customWidth="1"/>
    <col min="15373" max="15373" width="11.33203125" style="418" customWidth="1"/>
    <col min="15374" max="15616" width="13.33203125" style="418"/>
    <col min="15617" max="15617" width="2.1640625" style="418" customWidth="1"/>
    <col min="15618" max="15618" width="10.5" style="418" customWidth="1"/>
    <col min="15619" max="15619" width="5.33203125" style="418" customWidth="1"/>
    <col min="15620" max="15620" width="51.33203125" style="418" bestFit="1" customWidth="1"/>
    <col min="15621" max="15621" width="11.83203125" style="418" customWidth="1"/>
    <col min="15622" max="15622" width="50" style="418" customWidth="1"/>
    <col min="15623" max="15625" width="13.6640625" style="418" bestFit="1" customWidth="1"/>
    <col min="15626" max="15627" width="13.5" style="418" bestFit="1" customWidth="1"/>
    <col min="15628" max="15628" width="11.5" style="418" customWidth="1"/>
    <col min="15629" max="15629" width="11.33203125" style="418" customWidth="1"/>
    <col min="15630" max="15872" width="13.33203125" style="418"/>
    <col min="15873" max="15873" width="2.1640625" style="418" customWidth="1"/>
    <col min="15874" max="15874" width="10.5" style="418" customWidth="1"/>
    <col min="15875" max="15875" width="5.33203125" style="418" customWidth="1"/>
    <col min="15876" max="15876" width="51.33203125" style="418" bestFit="1" customWidth="1"/>
    <col min="15877" max="15877" width="11.83203125" style="418" customWidth="1"/>
    <col min="15878" max="15878" width="50" style="418" customWidth="1"/>
    <col min="15879" max="15881" width="13.6640625" style="418" bestFit="1" customWidth="1"/>
    <col min="15882" max="15883" width="13.5" style="418" bestFit="1" customWidth="1"/>
    <col min="15884" max="15884" width="11.5" style="418" customWidth="1"/>
    <col min="15885" max="15885" width="11.33203125" style="418" customWidth="1"/>
    <col min="15886" max="16128" width="13.33203125" style="418"/>
    <col min="16129" max="16129" width="2.1640625" style="418" customWidth="1"/>
    <col min="16130" max="16130" width="10.5" style="418" customWidth="1"/>
    <col min="16131" max="16131" width="5.33203125" style="418" customWidth="1"/>
    <col min="16132" max="16132" width="51.33203125" style="418" bestFit="1" customWidth="1"/>
    <col min="16133" max="16133" width="11.83203125" style="418" customWidth="1"/>
    <col min="16134" max="16134" width="50" style="418" customWidth="1"/>
    <col min="16135" max="16137" width="13.6640625" style="418" bestFit="1" customWidth="1"/>
    <col min="16138" max="16139" width="13.5" style="418" bestFit="1" customWidth="1"/>
    <col min="16140" max="16140" width="11.5" style="418" customWidth="1"/>
    <col min="16141" max="16141" width="11.33203125" style="418" customWidth="1"/>
    <col min="16142" max="16384" width="13.33203125" style="418"/>
  </cols>
  <sheetData>
    <row r="1" spans="2:13" ht="42.75" customHeight="1" x14ac:dyDescent="0.2">
      <c r="B1" s="663" t="s">
        <v>4521</v>
      </c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5"/>
    </row>
    <row r="2" spans="2:13" x14ac:dyDescent="0.2">
      <c r="B2" s="666" t="s">
        <v>3909</v>
      </c>
      <c r="C2" s="667"/>
      <c r="D2" s="672" t="s">
        <v>3910</v>
      </c>
      <c r="E2" s="675" t="s">
        <v>3911</v>
      </c>
      <c r="F2" s="672" t="s">
        <v>3912</v>
      </c>
      <c r="G2" s="676" t="s">
        <v>3913</v>
      </c>
      <c r="H2" s="676"/>
      <c r="I2" s="676"/>
      <c r="J2" s="676"/>
      <c r="K2" s="676"/>
      <c r="L2" s="676"/>
      <c r="M2" s="677"/>
    </row>
    <row r="3" spans="2:13" x14ac:dyDescent="0.2">
      <c r="B3" s="668"/>
      <c r="C3" s="669"/>
      <c r="D3" s="673"/>
      <c r="E3" s="675"/>
      <c r="F3" s="673"/>
      <c r="G3" s="678" t="s">
        <v>3914</v>
      </c>
      <c r="H3" s="680" t="s">
        <v>3915</v>
      </c>
      <c r="I3" s="683" t="s">
        <v>3916</v>
      </c>
      <c r="J3" s="683" t="s">
        <v>3917</v>
      </c>
      <c r="K3" s="683" t="s">
        <v>3918</v>
      </c>
      <c r="L3" s="688" t="s">
        <v>3919</v>
      </c>
      <c r="M3" s="689"/>
    </row>
    <row r="4" spans="2:13" x14ac:dyDescent="0.2">
      <c r="B4" s="668"/>
      <c r="C4" s="669"/>
      <c r="D4" s="673"/>
      <c r="E4" s="675"/>
      <c r="F4" s="673"/>
      <c r="G4" s="668"/>
      <c r="H4" s="681"/>
      <c r="I4" s="684"/>
      <c r="J4" s="684"/>
      <c r="K4" s="686"/>
      <c r="L4" s="682" t="s">
        <v>3920</v>
      </c>
      <c r="M4" s="651" t="s">
        <v>3921</v>
      </c>
    </row>
    <row r="5" spans="2:13" x14ac:dyDescent="0.2">
      <c r="B5" s="670"/>
      <c r="C5" s="671"/>
      <c r="D5" s="674"/>
      <c r="E5" s="675"/>
      <c r="F5" s="674"/>
      <c r="G5" s="679"/>
      <c r="H5" s="682"/>
      <c r="I5" s="685"/>
      <c r="J5" s="685"/>
      <c r="K5" s="687"/>
      <c r="L5" s="690"/>
      <c r="M5" s="652"/>
    </row>
    <row r="6" spans="2:13" x14ac:dyDescent="0.2">
      <c r="B6" s="654" t="s">
        <v>3922</v>
      </c>
      <c r="C6" s="655"/>
      <c r="D6" s="655"/>
      <c r="E6" s="419"/>
      <c r="F6" s="420"/>
      <c r="G6" s="421"/>
      <c r="H6" s="421"/>
      <c r="I6" s="421"/>
      <c r="J6" s="656"/>
      <c r="K6" s="656"/>
      <c r="L6" s="421"/>
      <c r="M6" s="422"/>
    </row>
    <row r="7" spans="2:13" x14ac:dyDescent="0.2">
      <c r="B7" s="423"/>
      <c r="C7" s="653" t="s">
        <v>3923</v>
      </c>
      <c r="D7" s="653"/>
      <c r="E7" s="419"/>
      <c r="F7" s="424"/>
      <c r="G7" s="425"/>
      <c r="H7" s="425"/>
      <c r="I7" s="425"/>
      <c r="J7" s="425"/>
      <c r="K7" s="425"/>
      <c r="L7" s="425"/>
      <c r="M7" s="426"/>
    </row>
    <row r="8" spans="2:13" x14ac:dyDescent="0.2">
      <c r="B8" s="423"/>
      <c r="C8" s="420"/>
      <c r="D8" s="420"/>
      <c r="E8" s="427"/>
      <c r="F8" s="428"/>
      <c r="G8" s="429"/>
      <c r="H8" s="429"/>
      <c r="I8" s="429"/>
      <c r="J8" s="429"/>
      <c r="K8" s="429"/>
      <c r="L8" s="425"/>
      <c r="M8" s="426"/>
    </row>
    <row r="9" spans="2:13" ht="22.5" x14ac:dyDescent="0.2">
      <c r="B9" s="430" t="s">
        <v>3924</v>
      </c>
      <c r="C9" s="431"/>
      <c r="D9" s="432" t="s">
        <v>3925</v>
      </c>
      <c r="E9" s="427">
        <v>5150</v>
      </c>
      <c r="F9" s="428" t="s">
        <v>3926</v>
      </c>
      <c r="G9" s="433">
        <f t="shared" ref="G9:G15" si="0">+H9</f>
        <v>611490</v>
      </c>
      <c r="H9" s="434">
        <v>611490</v>
      </c>
      <c r="I9" s="434">
        <v>481270</v>
      </c>
      <c r="J9" s="434">
        <v>0</v>
      </c>
      <c r="K9" s="434">
        <v>0</v>
      </c>
      <c r="L9" s="435">
        <f t="shared" ref="L9:L15" si="1">IFERROR(K9/H9,0)</f>
        <v>0</v>
      </c>
      <c r="M9" s="436">
        <f t="shared" ref="M9:M15" si="2">IFERROR(K9/I9,0)</f>
        <v>0</v>
      </c>
    </row>
    <row r="10" spans="2:13" x14ac:dyDescent="0.2">
      <c r="B10" s="430"/>
      <c r="C10" s="431"/>
      <c r="D10" s="432"/>
      <c r="E10" s="427">
        <v>5210</v>
      </c>
      <c r="F10" s="428" t="s">
        <v>4474</v>
      </c>
      <c r="G10" s="433">
        <f t="shared" si="0"/>
        <v>0</v>
      </c>
      <c r="H10" s="434">
        <v>0</v>
      </c>
      <c r="I10" s="434">
        <v>88000</v>
      </c>
      <c r="J10" s="434">
        <v>0</v>
      </c>
      <c r="K10" s="434">
        <v>0</v>
      </c>
      <c r="L10" s="435">
        <f t="shared" si="1"/>
        <v>0</v>
      </c>
      <c r="M10" s="436">
        <f t="shared" si="2"/>
        <v>0</v>
      </c>
    </row>
    <row r="11" spans="2:13" x14ac:dyDescent="0.2">
      <c r="B11" s="430"/>
      <c r="C11" s="431"/>
      <c r="D11" s="432"/>
      <c r="E11" s="427">
        <v>5650</v>
      </c>
      <c r="F11" s="428" t="s">
        <v>4475</v>
      </c>
      <c r="G11" s="433">
        <f t="shared" si="0"/>
        <v>0</v>
      </c>
      <c r="H11" s="434">
        <v>0</v>
      </c>
      <c r="I11" s="434">
        <v>45000</v>
      </c>
      <c r="J11" s="434">
        <v>0</v>
      </c>
      <c r="K11" s="434">
        <v>0</v>
      </c>
      <c r="L11" s="435">
        <f t="shared" si="1"/>
        <v>0</v>
      </c>
      <c r="M11" s="436">
        <f t="shared" si="2"/>
        <v>0</v>
      </c>
    </row>
    <row r="12" spans="2:13" ht="22.5" x14ac:dyDescent="0.2">
      <c r="B12" s="430" t="s">
        <v>3927</v>
      </c>
      <c r="C12" s="431"/>
      <c r="D12" s="432" t="s">
        <v>3928</v>
      </c>
      <c r="E12" s="427">
        <v>5150</v>
      </c>
      <c r="F12" s="428" t="s">
        <v>3926</v>
      </c>
      <c r="G12" s="433">
        <f t="shared" si="0"/>
        <v>45000</v>
      </c>
      <c r="H12" s="434">
        <v>45000</v>
      </c>
      <c r="I12" s="434">
        <v>27000</v>
      </c>
      <c r="J12" s="434">
        <v>0</v>
      </c>
      <c r="K12" s="434">
        <v>0</v>
      </c>
      <c r="L12" s="435">
        <f t="shared" si="1"/>
        <v>0</v>
      </c>
      <c r="M12" s="436">
        <f t="shared" si="2"/>
        <v>0</v>
      </c>
    </row>
    <row r="13" spans="2:13" x14ac:dyDescent="0.2">
      <c r="B13" s="430"/>
      <c r="C13" s="431"/>
      <c r="D13" s="432"/>
      <c r="E13" s="427">
        <v>5210</v>
      </c>
      <c r="F13" s="428" t="s">
        <v>4474</v>
      </c>
      <c r="G13" s="433">
        <f t="shared" si="0"/>
        <v>0</v>
      </c>
      <c r="H13" s="434">
        <v>0</v>
      </c>
      <c r="I13" s="434">
        <v>22000</v>
      </c>
      <c r="J13" s="434">
        <v>0</v>
      </c>
      <c r="K13" s="434">
        <v>0</v>
      </c>
      <c r="L13" s="435">
        <f t="shared" si="1"/>
        <v>0</v>
      </c>
      <c r="M13" s="436">
        <f t="shared" si="2"/>
        <v>0</v>
      </c>
    </row>
    <row r="14" spans="2:13" ht="22.5" x14ac:dyDescent="0.2">
      <c r="B14" s="430" t="s">
        <v>3929</v>
      </c>
      <c r="C14" s="431"/>
      <c r="D14" s="432" t="s">
        <v>3930</v>
      </c>
      <c r="E14" s="427">
        <v>5660</v>
      </c>
      <c r="F14" s="428" t="s">
        <v>3931</v>
      </c>
      <c r="G14" s="433">
        <f t="shared" si="0"/>
        <v>0</v>
      </c>
      <c r="H14" s="434">
        <v>0</v>
      </c>
      <c r="I14" s="434">
        <v>1267648</v>
      </c>
      <c r="J14" s="434">
        <v>0</v>
      </c>
      <c r="K14" s="434">
        <v>0</v>
      </c>
      <c r="L14" s="435">
        <f t="shared" si="1"/>
        <v>0</v>
      </c>
      <c r="M14" s="436">
        <f t="shared" si="2"/>
        <v>0</v>
      </c>
    </row>
    <row r="15" spans="2:13" x14ac:dyDescent="0.2">
      <c r="B15" s="430"/>
      <c r="C15" s="431"/>
      <c r="D15" s="432"/>
      <c r="E15" s="427">
        <v>5670</v>
      </c>
      <c r="F15" s="428" t="s">
        <v>3932</v>
      </c>
      <c r="G15" s="433">
        <f t="shared" si="0"/>
        <v>0</v>
      </c>
      <c r="H15" s="434">
        <v>0</v>
      </c>
      <c r="I15" s="434">
        <v>4563378.7699999996</v>
      </c>
      <c r="J15" s="434">
        <v>0</v>
      </c>
      <c r="K15" s="434">
        <v>0</v>
      </c>
      <c r="L15" s="435">
        <f t="shared" si="1"/>
        <v>0</v>
      </c>
      <c r="M15" s="436">
        <f t="shared" si="2"/>
        <v>0</v>
      </c>
    </row>
    <row r="16" spans="2:13" x14ac:dyDescent="0.2">
      <c r="B16" s="430"/>
      <c r="C16" s="431"/>
      <c r="D16" s="432"/>
      <c r="E16" s="437"/>
      <c r="F16" s="438"/>
      <c r="G16" s="439"/>
      <c r="H16" s="439"/>
      <c r="I16" s="439"/>
      <c r="J16" s="439"/>
      <c r="K16" s="439"/>
      <c r="L16" s="440"/>
      <c r="M16" s="441"/>
    </row>
    <row r="17" spans="2:13" x14ac:dyDescent="0.2">
      <c r="B17" s="430"/>
      <c r="C17" s="431"/>
      <c r="D17" s="425"/>
      <c r="E17" s="442"/>
      <c r="F17" s="425"/>
      <c r="G17" s="425"/>
      <c r="H17" s="425"/>
      <c r="I17" s="425"/>
      <c r="J17" s="425"/>
      <c r="K17" s="425"/>
      <c r="L17" s="425"/>
      <c r="M17" s="426"/>
    </row>
    <row r="18" spans="2:13" x14ac:dyDescent="0.2">
      <c r="B18" s="657" t="s">
        <v>3933</v>
      </c>
      <c r="C18" s="658"/>
      <c r="D18" s="658"/>
      <c r="E18" s="658"/>
      <c r="F18" s="658"/>
      <c r="G18" s="443">
        <f>SUM(G9:G15)</f>
        <v>656490</v>
      </c>
      <c r="H18" s="443">
        <f>SUM(H9:H15)</f>
        <v>656490</v>
      </c>
      <c r="I18" s="443">
        <f>SUM(I9:I15)</f>
        <v>6494296.7699999996</v>
      </c>
      <c r="J18" s="443">
        <f>SUM(J9:J15)</f>
        <v>0</v>
      </c>
      <c r="K18" s="443">
        <f>SUM(K9:K15)</f>
        <v>0</v>
      </c>
      <c r="L18" s="444">
        <f>IFERROR(K18/H18,0)</f>
        <v>0</v>
      </c>
      <c r="M18" s="445">
        <f>IFERROR(K18/I18,0)</f>
        <v>0</v>
      </c>
    </row>
    <row r="19" spans="2:13" x14ac:dyDescent="0.2">
      <c r="B19" s="430"/>
      <c r="C19" s="431"/>
      <c r="D19" s="425"/>
      <c r="E19" s="442"/>
      <c r="F19" s="425"/>
      <c r="G19" s="425"/>
      <c r="H19" s="425"/>
      <c r="I19" s="425"/>
      <c r="J19" s="425"/>
      <c r="K19" s="425"/>
      <c r="L19" s="425"/>
      <c r="M19" s="426"/>
    </row>
    <row r="20" spans="2:13" x14ac:dyDescent="0.2">
      <c r="B20" s="659" t="s">
        <v>3934</v>
      </c>
      <c r="C20" s="653"/>
      <c r="D20" s="653"/>
      <c r="E20" s="419"/>
      <c r="F20" s="424"/>
      <c r="G20" s="425"/>
      <c r="H20" s="425"/>
      <c r="I20" s="425"/>
      <c r="J20" s="425"/>
      <c r="K20" s="425"/>
      <c r="L20" s="425"/>
      <c r="M20" s="426"/>
    </row>
    <row r="21" spans="2:13" x14ac:dyDescent="0.2">
      <c r="B21" s="423"/>
      <c r="C21" s="653" t="s">
        <v>3935</v>
      </c>
      <c r="D21" s="653"/>
      <c r="E21" s="419"/>
      <c r="F21" s="424"/>
      <c r="G21" s="425"/>
      <c r="H21" s="425"/>
      <c r="I21" s="425"/>
      <c r="J21" s="425"/>
      <c r="K21" s="425"/>
      <c r="L21" s="425"/>
      <c r="M21" s="426"/>
    </row>
    <row r="22" spans="2:13" x14ac:dyDescent="0.2">
      <c r="B22" s="446"/>
      <c r="C22" s="447"/>
      <c r="D22" s="447"/>
      <c r="E22" s="437"/>
      <c r="F22" s="447"/>
      <c r="G22" s="425"/>
      <c r="H22" s="425"/>
      <c r="I22" s="425"/>
      <c r="J22" s="425"/>
      <c r="K22" s="425"/>
      <c r="L22" s="425"/>
      <c r="M22" s="426"/>
    </row>
    <row r="23" spans="2:13" x14ac:dyDescent="0.2">
      <c r="B23" s="430"/>
      <c r="C23" s="431"/>
      <c r="D23" s="425"/>
      <c r="E23" s="442"/>
      <c r="F23" s="425"/>
      <c r="G23" s="439"/>
      <c r="H23" s="439"/>
      <c r="I23" s="439"/>
      <c r="J23" s="439"/>
      <c r="K23" s="439"/>
      <c r="L23" s="440"/>
      <c r="M23" s="441"/>
    </row>
    <row r="24" spans="2:13" x14ac:dyDescent="0.2">
      <c r="B24" s="346"/>
      <c r="C24" s="448"/>
      <c r="D24" s="449"/>
      <c r="E24" s="450"/>
      <c r="F24" s="449"/>
      <c r="G24" s="449"/>
      <c r="H24" s="449"/>
      <c r="I24" s="449"/>
      <c r="J24" s="449"/>
      <c r="K24" s="449"/>
      <c r="L24" s="449"/>
      <c r="M24" s="451"/>
    </row>
    <row r="25" spans="2:13" x14ac:dyDescent="0.2">
      <c r="B25" s="657" t="s">
        <v>3936</v>
      </c>
      <c r="C25" s="658"/>
      <c r="D25" s="658"/>
      <c r="E25" s="658"/>
      <c r="F25" s="658"/>
      <c r="G25" s="443" t="e">
        <f>SUM(#REF!)</f>
        <v>#REF!</v>
      </c>
      <c r="H25" s="443" t="e">
        <f>SUM(#REF!)</f>
        <v>#REF!</v>
      </c>
      <c r="I25" s="443" t="e">
        <f>SUM(#REF!)</f>
        <v>#REF!</v>
      </c>
      <c r="J25" s="443" t="e">
        <f>SUM(#REF!)</f>
        <v>#REF!</v>
      </c>
      <c r="K25" s="443" t="e">
        <f>SUM(#REF!)</f>
        <v>#REF!</v>
      </c>
      <c r="L25" s="444">
        <f>IFERROR(K25/H25,0)</f>
        <v>0</v>
      </c>
      <c r="M25" s="445">
        <f>IFERROR(K25/I25,0)</f>
        <v>0</v>
      </c>
    </row>
    <row r="26" spans="2:13" x14ac:dyDescent="0.2">
      <c r="B26" s="452"/>
      <c r="C26" s="453"/>
      <c r="D26" s="454"/>
      <c r="E26" s="455"/>
      <c r="F26" s="454"/>
      <c r="G26" s="454"/>
      <c r="H26" s="454"/>
      <c r="I26" s="454"/>
      <c r="J26" s="454"/>
      <c r="K26" s="454"/>
      <c r="L26" s="454"/>
      <c r="M26" s="456"/>
    </row>
    <row r="27" spans="2:13" x14ac:dyDescent="0.2">
      <c r="B27" s="661" t="s">
        <v>3937</v>
      </c>
      <c r="C27" s="662"/>
      <c r="D27" s="662"/>
      <c r="E27" s="662"/>
      <c r="F27" s="662"/>
      <c r="G27" s="457" t="e">
        <f>+G18+G25</f>
        <v>#REF!</v>
      </c>
      <c r="H27" s="457" t="e">
        <f>+H18+H25</f>
        <v>#REF!</v>
      </c>
      <c r="I27" s="457" t="e">
        <f>+I18+I25</f>
        <v>#REF!</v>
      </c>
      <c r="J27" s="457" t="e">
        <f>+J18+J25</f>
        <v>#REF!</v>
      </c>
      <c r="K27" s="457" t="e">
        <f>+K18+K25</f>
        <v>#REF!</v>
      </c>
      <c r="L27" s="458">
        <f>IFERROR(K27/H27,0)</f>
        <v>0</v>
      </c>
      <c r="M27" s="459">
        <f>IFERROR(K27/I27,0)</f>
        <v>0</v>
      </c>
    </row>
    <row r="28" spans="2:13" x14ac:dyDescent="0.2">
      <c r="B28" s="460"/>
      <c r="C28" s="461"/>
      <c r="D28" s="461"/>
      <c r="E28" s="462"/>
      <c r="F28" s="461"/>
      <c r="G28" s="461"/>
      <c r="H28" s="461"/>
      <c r="I28" s="461"/>
      <c r="J28" s="461"/>
      <c r="K28" s="461"/>
      <c r="L28" s="461"/>
      <c r="M28" s="463"/>
    </row>
    <row r="29" spans="2:13" x14ac:dyDescent="0.2">
      <c r="B29" s="60" t="s">
        <v>395</v>
      </c>
      <c r="C29" s="60"/>
      <c r="D29" s="14"/>
      <c r="E29" s="464"/>
      <c r="F29" s="14"/>
      <c r="G29" s="14"/>
      <c r="H29" s="14"/>
    </row>
    <row r="33" spans="2:9" x14ac:dyDescent="0.2">
      <c r="B33" s="526" t="s">
        <v>3814</v>
      </c>
      <c r="C33" s="6"/>
      <c r="D33" s="9"/>
      <c r="E33" s="9"/>
      <c r="F33" s="477"/>
      <c r="G33" s="660" t="s">
        <v>3815</v>
      </c>
      <c r="H33" s="660"/>
      <c r="I33" s="660"/>
    </row>
    <row r="34" spans="2:9" x14ac:dyDescent="0.2">
      <c r="B34" s="6" t="s">
        <v>3880</v>
      </c>
      <c r="C34" s="6"/>
      <c r="D34" s="9"/>
      <c r="E34" s="9"/>
      <c r="F34" s="502"/>
      <c r="G34" s="257"/>
      <c r="H34" s="502" t="s">
        <v>413</v>
      </c>
    </row>
  </sheetData>
  <protectedRanges>
    <protectedRange sqref="B23:G23" name="Rango1"/>
  </protectedRanges>
  <mergeCells count="23">
    <mergeCell ref="G33:I33"/>
    <mergeCell ref="B25:F25"/>
    <mergeCell ref="B27:F27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K3:K5"/>
    <mergeCell ref="L3:M3"/>
    <mergeCell ref="L4:L5"/>
    <mergeCell ref="M4:M5"/>
    <mergeCell ref="C21:D21"/>
    <mergeCell ref="B6:D6"/>
    <mergeCell ref="J6:K6"/>
    <mergeCell ref="C7:D7"/>
    <mergeCell ref="B18:F18"/>
    <mergeCell ref="B20:D20"/>
  </mergeCells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showGridLines="0" workbookViewId="0">
      <selection activeCell="K31" sqref="K31"/>
    </sheetView>
  </sheetViews>
  <sheetFormatPr baseColWidth="10" defaultColWidth="13.33203125" defaultRowHeight="11.25" x14ac:dyDescent="0.2"/>
  <cols>
    <col min="1" max="1" width="3.1640625" style="331" customWidth="1"/>
    <col min="2" max="2" width="51.33203125" style="331" customWidth="1"/>
    <col min="3" max="3" width="25.5" style="331" customWidth="1"/>
    <col min="4" max="4" width="27.1640625" style="331" customWidth="1"/>
    <col min="5" max="5" width="27.83203125" style="331" customWidth="1"/>
    <col min="6" max="16384" width="13.33203125" style="331"/>
  </cols>
  <sheetData>
    <row r="1" spans="1:5" ht="44.25" customHeight="1" x14ac:dyDescent="0.2">
      <c r="A1" s="605" t="s">
        <v>4522</v>
      </c>
      <c r="B1" s="606"/>
      <c r="C1" s="606"/>
      <c r="D1" s="606"/>
      <c r="E1" s="607"/>
    </row>
    <row r="2" spans="1:5" ht="22.5" x14ac:dyDescent="0.2">
      <c r="A2" s="691" t="s">
        <v>116</v>
      </c>
      <c r="B2" s="692"/>
      <c r="C2" s="332" t="s">
        <v>390</v>
      </c>
      <c r="D2" s="332" t="s">
        <v>247</v>
      </c>
      <c r="E2" s="332" t="s">
        <v>391</v>
      </c>
    </row>
    <row r="3" spans="1:5" x14ac:dyDescent="0.2">
      <c r="A3" s="333" t="s">
        <v>392</v>
      </c>
      <c r="B3" s="334"/>
      <c r="C3" s="335">
        <f>SUM(C4:C13)</f>
        <v>22773230</v>
      </c>
      <c r="D3" s="335">
        <f t="shared" ref="D3:E3" si="0">SUM(D4:D13)</f>
        <v>41583416.299999997</v>
      </c>
      <c r="E3" s="336">
        <f t="shared" si="0"/>
        <v>41583416.299999997</v>
      </c>
    </row>
    <row r="4" spans="1:5" x14ac:dyDescent="0.2">
      <c r="A4" s="337"/>
      <c r="B4" s="338" t="s">
        <v>1</v>
      </c>
      <c r="C4" s="339">
        <v>0</v>
      </c>
      <c r="D4" s="339">
        <v>0</v>
      </c>
      <c r="E4" s="340">
        <v>0</v>
      </c>
    </row>
    <row r="5" spans="1:5" x14ac:dyDescent="0.2">
      <c r="A5" s="337"/>
      <c r="B5" s="338" t="s">
        <v>35</v>
      </c>
      <c r="C5" s="339">
        <v>0</v>
      </c>
      <c r="D5" s="339">
        <v>0</v>
      </c>
      <c r="E5" s="340">
        <v>0</v>
      </c>
    </row>
    <row r="6" spans="1:5" x14ac:dyDescent="0.2">
      <c r="A6" s="337"/>
      <c r="B6" s="338" t="s">
        <v>11</v>
      </c>
      <c r="C6" s="339">
        <v>0</v>
      </c>
      <c r="D6" s="339">
        <v>0</v>
      </c>
      <c r="E6" s="340">
        <v>0</v>
      </c>
    </row>
    <row r="7" spans="1:5" x14ac:dyDescent="0.2">
      <c r="A7" s="337"/>
      <c r="B7" s="338" t="s">
        <v>2</v>
      </c>
      <c r="C7" s="339">
        <v>0</v>
      </c>
      <c r="D7" s="339">
        <v>0</v>
      </c>
      <c r="E7" s="340">
        <v>0</v>
      </c>
    </row>
    <row r="8" spans="1:5" x14ac:dyDescent="0.2">
      <c r="A8" s="337"/>
      <c r="B8" s="338" t="s">
        <v>47</v>
      </c>
      <c r="C8" s="339">
        <v>0</v>
      </c>
      <c r="D8" s="339">
        <v>0</v>
      </c>
      <c r="E8" s="340">
        <v>0</v>
      </c>
    </row>
    <row r="9" spans="1:5" x14ac:dyDescent="0.2">
      <c r="A9" s="337"/>
      <c r="B9" s="338" t="s">
        <v>48</v>
      </c>
      <c r="C9" s="339">
        <v>0</v>
      </c>
      <c r="D9" s="339">
        <v>0</v>
      </c>
      <c r="E9" s="340">
        <v>0</v>
      </c>
    </row>
    <row r="10" spans="1:5" x14ac:dyDescent="0.2">
      <c r="A10" s="337"/>
      <c r="B10" s="338" t="s">
        <v>393</v>
      </c>
      <c r="C10" s="339">
        <v>2930430</v>
      </c>
      <c r="D10" s="339">
        <v>3030909.69</v>
      </c>
      <c r="E10" s="340">
        <v>3030909.69</v>
      </c>
    </row>
    <row r="11" spans="1:5" x14ac:dyDescent="0.2">
      <c r="A11" s="337"/>
      <c r="B11" s="338" t="s">
        <v>10</v>
      </c>
      <c r="C11" s="339">
        <v>0</v>
      </c>
      <c r="D11" s="339">
        <v>21734168.629999999</v>
      </c>
      <c r="E11" s="340">
        <v>21734168.629999999</v>
      </c>
    </row>
    <row r="12" spans="1:5" x14ac:dyDescent="0.2">
      <c r="A12" s="337"/>
      <c r="B12" s="338" t="s">
        <v>53</v>
      </c>
      <c r="C12" s="339">
        <v>19842800</v>
      </c>
      <c r="D12" s="339">
        <v>16818337.98</v>
      </c>
      <c r="E12" s="340">
        <v>16818337.98</v>
      </c>
    </row>
    <row r="13" spans="1:5" x14ac:dyDescent="0.2">
      <c r="A13" s="341"/>
      <c r="B13" s="338" t="s">
        <v>207</v>
      </c>
      <c r="C13" s="339">
        <v>0</v>
      </c>
      <c r="D13" s="339">
        <v>0</v>
      </c>
      <c r="E13" s="340">
        <v>0</v>
      </c>
    </row>
    <row r="14" spans="1:5" x14ac:dyDescent="0.2">
      <c r="A14" s="342" t="s">
        <v>394</v>
      </c>
      <c r="B14" s="343"/>
      <c r="C14" s="344">
        <f>SUM(C15:C23)</f>
        <v>22773230.000000004</v>
      </c>
      <c r="D14" s="344">
        <f t="shared" ref="D14:E14" si="1">SUM(D15:D23)</f>
        <v>31528470.75</v>
      </c>
      <c r="E14" s="345">
        <f t="shared" si="1"/>
        <v>31310366.93</v>
      </c>
    </row>
    <row r="15" spans="1:5" x14ac:dyDescent="0.2">
      <c r="A15" s="337"/>
      <c r="B15" s="338" t="s">
        <v>37</v>
      </c>
      <c r="C15" s="339">
        <v>17965167.010000002</v>
      </c>
      <c r="D15" s="339">
        <v>24234544.489999998</v>
      </c>
      <c r="E15" s="340">
        <v>24016440.670000002</v>
      </c>
    </row>
    <row r="16" spans="1:5" x14ac:dyDescent="0.2">
      <c r="A16" s="337"/>
      <c r="B16" s="338" t="s">
        <v>16</v>
      </c>
      <c r="C16" s="339">
        <v>576202.92000000004</v>
      </c>
      <c r="D16" s="339">
        <v>564750.41</v>
      </c>
      <c r="E16" s="340">
        <v>564750.41</v>
      </c>
    </row>
    <row r="17" spans="1:5" x14ac:dyDescent="0.2">
      <c r="A17" s="337"/>
      <c r="B17" s="338" t="s">
        <v>17</v>
      </c>
      <c r="C17" s="339">
        <v>3555370.07</v>
      </c>
      <c r="D17" s="339">
        <v>6528525.8499999996</v>
      </c>
      <c r="E17" s="340">
        <v>6528525.8499999996</v>
      </c>
    </row>
    <row r="18" spans="1:5" x14ac:dyDescent="0.2">
      <c r="A18" s="337"/>
      <c r="B18" s="338" t="s">
        <v>53</v>
      </c>
      <c r="C18" s="339">
        <v>20000</v>
      </c>
      <c r="D18" s="339">
        <v>200650</v>
      </c>
      <c r="E18" s="340">
        <v>200650</v>
      </c>
    </row>
    <row r="19" spans="1:5" x14ac:dyDescent="0.2">
      <c r="A19" s="337"/>
      <c r="B19" s="338" t="s">
        <v>311</v>
      </c>
      <c r="C19" s="339">
        <v>656490</v>
      </c>
      <c r="D19" s="339">
        <v>0</v>
      </c>
      <c r="E19" s="340">
        <v>0</v>
      </c>
    </row>
    <row r="20" spans="1:5" x14ac:dyDescent="0.2">
      <c r="A20" s="337"/>
      <c r="B20" s="338" t="s">
        <v>40</v>
      </c>
      <c r="C20" s="339">
        <v>0</v>
      </c>
      <c r="D20" s="339">
        <v>0</v>
      </c>
      <c r="E20" s="340">
        <v>0</v>
      </c>
    </row>
    <row r="21" spans="1:5" x14ac:dyDescent="0.2">
      <c r="A21" s="337"/>
      <c r="B21" s="338" t="s">
        <v>313</v>
      </c>
      <c r="C21" s="339">
        <v>0</v>
      </c>
      <c r="D21" s="339">
        <v>0</v>
      </c>
      <c r="E21" s="340">
        <v>0</v>
      </c>
    </row>
    <row r="22" spans="1:5" x14ac:dyDescent="0.2">
      <c r="A22" s="337"/>
      <c r="B22" s="338" t="s">
        <v>187</v>
      </c>
      <c r="C22" s="339">
        <v>0</v>
      </c>
      <c r="D22" s="339">
        <v>0</v>
      </c>
      <c r="E22" s="340">
        <v>0</v>
      </c>
    </row>
    <row r="23" spans="1:5" x14ac:dyDescent="0.2">
      <c r="A23" s="337"/>
      <c r="B23" s="338" t="s">
        <v>316</v>
      </c>
      <c r="C23" s="339">
        <v>0</v>
      </c>
      <c r="D23" s="339">
        <v>0</v>
      </c>
      <c r="E23" s="340">
        <v>0</v>
      </c>
    </row>
    <row r="24" spans="1:5" x14ac:dyDescent="0.2">
      <c r="A24" s="346"/>
      <c r="B24" s="347" t="s">
        <v>3862</v>
      </c>
      <c r="C24" s="348">
        <f>C3-C14</f>
        <v>0</v>
      </c>
      <c r="D24" s="348">
        <f>D3-D14</f>
        <v>10054945.549999997</v>
      </c>
      <c r="E24" s="349">
        <f>E3-E14</f>
        <v>10273049.369999997</v>
      </c>
    </row>
    <row r="27" spans="1:5" ht="22.5" x14ac:dyDescent="0.2">
      <c r="A27" s="691" t="s">
        <v>116</v>
      </c>
      <c r="B27" s="692"/>
      <c r="C27" s="332" t="s">
        <v>390</v>
      </c>
      <c r="D27" s="332" t="s">
        <v>247</v>
      </c>
      <c r="E27" s="332" t="s">
        <v>391</v>
      </c>
    </row>
    <row r="28" spans="1:5" x14ac:dyDescent="0.2">
      <c r="A28" s="333" t="s">
        <v>3863</v>
      </c>
      <c r="B28" s="334"/>
      <c r="C28" s="400">
        <f>SUM(C29:C35)</f>
        <v>0</v>
      </c>
      <c r="D28" s="400">
        <f>SUM(D29:D35)</f>
        <v>1293845.7699999991</v>
      </c>
      <c r="E28" s="401">
        <f>SUM(E29:E35)</f>
        <v>1511949.5899999994</v>
      </c>
    </row>
    <row r="29" spans="1:5" x14ac:dyDescent="0.2">
      <c r="A29" s="337"/>
      <c r="B29" s="338" t="s">
        <v>3864</v>
      </c>
      <c r="C29" s="402">
        <v>0</v>
      </c>
      <c r="D29" s="402">
        <v>2888739.76</v>
      </c>
      <c r="E29" s="403">
        <v>3106843.58</v>
      </c>
    </row>
    <row r="30" spans="1:5" x14ac:dyDescent="0.2">
      <c r="A30" s="337"/>
      <c r="B30" s="338" t="s">
        <v>3865</v>
      </c>
      <c r="C30" s="402">
        <v>0</v>
      </c>
      <c r="D30" s="402">
        <v>0</v>
      </c>
      <c r="E30" s="403">
        <v>0</v>
      </c>
    </row>
    <row r="31" spans="1:5" x14ac:dyDescent="0.2">
      <c r="A31" s="337"/>
      <c r="B31" s="338" t="s">
        <v>3866</v>
      </c>
      <c r="C31" s="402">
        <v>0</v>
      </c>
      <c r="D31" s="402">
        <v>0</v>
      </c>
      <c r="E31" s="403">
        <v>0</v>
      </c>
    </row>
    <row r="32" spans="1:5" x14ac:dyDescent="0.2">
      <c r="A32" s="337"/>
      <c r="B32" s="338" t="s">
        <v>3867</v>
      </c>
      <c r="C32" s="402">
        <v>0</v>
      </c>
      <c r="D32" s="402">
        <v>1854649.34</v>
      </c>
      <c r="E32" s="403">
        <v>1854649.34</v>
      </c>
    </row>
    <row r="33" spans="1:6" x14ac:dyDescent="0.2">
      <c r="A33" s="337"/>
      <c r="B33" s="338" t="s">
        <v>3868</v>
      </c>
      <c r="C33" s="402">
        <v>0</v>
      </c>
      <c r="D33" s="402">
        <v>84891.520000000004</v>
      </c>
      <c r="E33" s="403">
        <v>84891.520000000004</v>
      </c>
    </row>
    <row r="34" spans="1:6" x14ac:dyDescent="0.2">
      <c r="A34" s="337"/>
      <c r="B34" s="338" t="s">
        <v>3869</v>
      </c>
      <c r="C34" s="402">
        <v>0</v>
      </c>
      <c r="D34" s="402">
        <v>0</v>
      </c>
      <c r="E34" s="403">
        <v>0</v>
      </c>
    </row>
    <row r="35" spans="1:6" x14ac:dyDescent="0.2">
      <c r="A35" s="337"/>
      <c r="B35" s="338" t="s">
        <v>3870</v>
      </c>
      <c r="C35" s="402">
        <v>0</v>
      </c>
      <c r="D35" s="402">
        <v>-3534434.85</v>
      </c>
      <c r="E35" s="403">
        <v>-3534434.85</v>
      </c>
    </row>
    <row r="36" spans="1:6" x14ac:dyDescent="0.2">
      <c r="A36" s="343" t="s">
        <v>4476</v>
      </c>
      <c r="B36" s="338"/>
      <c r="C36" s="404">
        <f>SUM(C37:C39)</f>
        <v>0</v>
      </c>
      <c r="D36" s="404">
        <f>SUM(D37:D39)</f>
        <v>8761099.7799999993</v>
      </c>
      <c r="E36" s="405">
        <f>SUM(E37:E39)</f>
        <v>8761099.7799999993</v>
      </c>
    </row>
    <row r="37" spans="1:6" x14ac:dyDescent="0.2">
      <c r="A37" s="337"/>
      <c r="B37" s="338" t="s">
        <v>3868</v>
      </c>
      <c r="C37" s="402">
        <v>0</v>
      </c>
      <c r="D37" s="402">
        <v>8761099.7799999993</v>
      </c>
      <c r="E37" s="403">
        <v>8761099.7799999993</v>
      </c>
    </row>
    <row r="38" spans="1:6" x14ac:dyDescent="0.2">
      <c r="B38" s="331" t="s">
        <v>3869</v>
      </c>
      <c r="C38" s="402">
        <v>0</v>
      </c>
      <c r="D38" s="402">
        <v>0</v>
      </c>
      <c r="E38" s="403">
        <v>0</v>
      </c>
    </row>
    <row r="39" spans="1:6" x14ac:dyDescent="0.2">
      <c r="B39" s="331" t="s">
        <v>3871</v>
      </c>
      <c r="C39" s="402">
        <v>0</v>
      </c>
      <c r="D39" s="402">
        <v>0</v>
      </c>
      <c r="E39" s="403">
        <v>0</v>
      </c>
    </row>
    <row r="40" spans="1:6" x14ac:dyDescent="0.2">
      <c r="A40" s="346"/>
      <c r="B40" s="347" t="s">
        <v>3862</v>
      </c>
      <c r="C40" s="348">
        <f>C28+C36</f>
        <v>0</v>
      </c>
      <c r="D40" s="348">
        <f>D28+D36</f>
        <v>10054945.549999999</v>
      </c>
      <c r="E40" s="349">
        <f>E28+E36</f>
        <v>10273049.369999999</v>
      </c>
    </row>
    <row r="41" spans="1:6" x14ac:dyDescent="0.2">
      <c r="A41" s="331" t="s">
        <v>395</v>
      </c>
    </row>
    <row r="46" spans="1:6" x14ac:dyDescent="0.2">
      <c r="A46" s="526" t="s">
        <v>3814</v>
      </c>
      <c r="B46" s="6"/>
      <c r="C46" s="9"/>
      <c r="D46" s="9"/>
      <c r="E46" s="477" t="s">
        <v>3815</v>
      </c>
      <c r="F46" s="257"/>
    </row>
    <row r="47" spans="1:6" x14ac:dyDescent="0.2">
      <c r="A47" s="6" t="s">
        <v>3880</v>
      </c>
      <c r="B47" s="6"/>
      <c r="C47" s="9"/>
      <c r="D47" s="9"/>
      <c r="E47" s="502" t="s">
        <v>413</v>
      </c>
      <c r="F47" s="257"/>
    </row>
  </sheetData>
  <mergeCells count="3">
    <mergeCell ref="A1:E1"/>
    <mergeCell ref="A2:B2"/>
    <mergeCell ref="A27:B27"/>
  </mergeCells>
  <pageMargins left="0.7" right="0.7" top="0.75" bottom="0.75" header="0.3" footer="0.3"/>
  <pageSetup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L23" sqref="L23"/>
    </sheetView>
  </sheetViews>
  <sheetFormatPr baseColWidth="10" defaultRowHeight="11.25" x14ac:dyDescent="0.2"/>
  <cols>
    <col min="1" max="1" width="1" style="331" customWidth="1"/>
    <col min="2" max="2" width="55.83203125" style="331" customWidth="1"/>
    <col min="3" max="3" width="22.83203125" style="331" customWidth="1"/>
    <col min="4" max="4" width="21.83203125" style="331" customWidth="1"/>
    <col min="5" max="5" width="22.83203125" style="331" customWidth="1"/>
    <col min="6" max="16384" width="12" style="331"/>
  </cols>
  <sheetData>
    <row r="1" spans="1:5" ht="43.5" customHeight="1" x14ac:dyDescent="0.2">
      <c r="A1" s="634" t="s">
        <v>4523</v>
      </c>
      <c r="B1" s="635"/>
      <c r="C1" s="635"/>
      <c r="D1" s="635"/>
      <c r="E1" s="636"/>
    </row>
    <row r="2" spans="1:5" x14ac:dyDescent="0.2">
      <c r="A2" s="503"/>
      <c r="B2" s="503"/>
      <c r="C2" s="503"/>
      <c r="D2" s="503"/>
      <c r="E2" s="503"/>
    </row>
    <row r="3" spans="1:5" x14ac:dyDescent="0.2">
      <c r="A3" s="693" t="s">
        <v>116</v>
      </c>
      <c r="B3" s="694"/>
      <c r="C3" s="253" t="s">
        <v>244</v>
      </c>
      <c r="D3" s="253" t="s">
        <v>247</v>
      </c>
      <c r="E3" s="253" t="s">
        <v>396</v>
      </c>
    </row>
    <row r="4" spans="1:5" ht="12" thickBot="1" x14ac:dyDescent="0.25">
      <c r="A4" s="350"/>
      <c r="B4" s="351"/>
      <c r="C4" s="352"/>
      <c r="D4" s="352"/>
      <c r="E4" s="352"/>
    </row>
    <row r="5" spans="1:5" ht="12" thickBot="1" x14ac:dyDescent="0.25">
      <c r="A5" s="353" t="s">
        <v>397</v>
      </c>
      <c r="B5" s="354"/>
      <c r="C5" s="355">
        <f>C6+C7</f>
        <v>22773230</v>
      </c>
      <c r="D5" s="355">
        <f>D6+D7</f>
        <v>41583416.299999997</v>
      </c>
      <c r="E5" s="355">
        <f>E6+E7</f>
        <v>41583416.299999997</v>
      </c>
    </row>
    <row r="6" spans="1:5" x14ac:dyDescent="0.2">
      <c r="A6" s="356"/>
      <c r="B6" s="357" t="s">
        <v>398</v>
      </c>
      <c r="C6" s="358"/>
      <c r="D6" s="358"/>
      <c r="E6" s="358"/>
    </row>
    <row r="7" spans="1:5" x14ac:dyDescent="0.2">
      <c r="A7" s="359"/>
      <c r="B7" s="360" t="s">
        <v>399</v>
      </c>
      <c r="C7" s="361">
        <v>22773230</v>
      </c>
      <c r="D7" s="361">
        <v>41583416.299999997</v>
      </c>
      <c r="E7" s="361">
        <v>41583416.299999997</v>
      </c>
    </row>
    <row r="8" spans="1:5" ht="12" thickBot="1" x14ac:dyDescent="0.25">
      <c r="A8" s="362"/>
      <c r="B8" s="363"/>
      <c r="C8" s="364"/>
      <c r="D8" s="364"/>
      <c r="E8" s="364"/>
    </row>
    <row r="9" spans="1:5" ht="12" thickBot="1" x14ac:dyDescent="0.25">
      <c r="A9" s="353" t="s">
        <v>400</v>
      </c>
      <c r="B9" s="365"/>
      <c r="C9" s="355">
        <f>C10+C11</f>
        <v>22773230</v>
      </c>
      <c r="D9" s="355">
        <f>D10+D11</f>
        <v>31528470.75</v>
      </c>
      <c r="E9" s="355">
        <f>E10+E11</f>
        <v>31310366.93</v>
      </c>
    </row>
    <row r="10" spans="1:5" x14ac:dyDescent="0.2">
      <c r="A10" s="356"/>
      <c r="B10" s="357" t="s">
        <v>401</v>
      </c>
      <c r="C10" s="358"/>
      <c r="D10" s="358"/>
      <c r="E10" s="358"/>
    </row>
    <row r="11" spans="1:5" x14ac:dyDescent="0.2">
      <c r="A11" s="359"/>
      <c r="B11" s="360" t="s">
        <v>402</v>
      </c>
      <c r="C11" s="361">
        <v>22773230</v>
      </c>
      <c r="D11" s="361">
        <v>31528470.75</v>
      </c>
      <c r="E11" s="361">
        <v>31310366.93</v>
      </c>
    </row>
    <row r="12" spans="1:5" ht="12" thickBot="1" x14ac:dyDescent="0.25">
      <c r="A12" s="362"/>
      <c r="B12" s="363"/>
      <c r="C12" s="364"/>
      <c r="D12" s="364"/>
      <c r="E12" s="364"/>
    </row>
    <row r="13" spans="1:5" ht="12" thickBot="1" x14ac:dyDescent="0.25">
      <c r="A13" s="353" t="s">
        <v>403</v>
      </c>
      <c r="B13" s="365"/>
      <c r="C13" s="355">
        <f>C5-C9</f>
        <v>0</v>
      </c>
      <c r="D13" s="355">
        <f>D5-D9</f>
        <v>10054945.549999997</v>
      </c>
      <c r="E13" s="355">
        <f>E5-E9</f>
        <v>10273049.369999997</v>
      </c>
    </row>
    <row r="14" spans="1:5" x14ac:dyDescent="0.2">
      <c r="A14" s="366"/>
      <c r="B14" s="367"/>
      <c r="C14" s="368"/>
      <c r="D14" s="368"/>
      <c r="E14" s="368"/>
    </row>
    <row r="15" spans="1:5" x14ac:dyDescent="0.2">
      <c r="A15" s="693" t="s">
        <v>116</v>
      </c>
      <c r="B15" s="694"/>
      <c r="C15" s="253" t="s">
        <v>244</v>
      </c>
      <c r="D15" s="253" t="s">
        <v>247</v>
      </c>
      <c r="E15" s="253" t="s">
        <v>396</v>
      </c>
    </row>
    <row r="16" spans="1:5" x14ac:dyDescent="0.2">
      <c r="A16" s="359"/>
      <c r="B16" s="360"/>
      <c r="C16" s="369"/>
      <c r="D16" s="369"/>
      <c r="E16" s="369"/>
    </row>
    <row r="17" spans="1:5" x14ac:dyDescent="0.2">
      <c r="A17" s="370" t="s">
        <v>404</v>
      </c>
      <c r="B17" s="360"/>
      <c r="C17" s="369">
        <f>C13</f>
        <v>0</v>
      </c>
      <c r="D17" s="369">
        <f>D13</f>
        <v>10054945.549999997</v>
      </c>
      <c r="E17" s="369">
        <f>E13</f>
        <v>10273049.369999997</v>
      </c>
    </row>
    <row r="18" spans="1:5" x14ac:dyDescent="0.2">
      <c r="A18" s="359"/>
      <c r="B18" s="360"/>
      <c r="C18" s="369"/>
      <c r="D18" s="369"/>
      <c r="E18" s="369"/>
    </row>
    <row r="19" spans="1:5" x14ac:dyDescent="0.2">
      <c r="A19" s="370" t="s">
        <v>405</v>
      </c>
      <c r="B19" s="360"/>
      <c r="C19" s="361">
        <v>0</v>
      </c>
      <c r="D19" s="361">
        <v>0</v>
      </c>
      <c r="E19" s="361">
        <v>0</v>
      </c>
    </row>
    <row r="20" spans="1:5" ht="12" thickBot="1" x14ac:dyDescent="0.25">
      <c r="A20" s="362"/>
      <c r="B20" s="371"/>
      <c r="C20" s="364"/>
      <c r="D20" s="364"/>
      <c r="E20" s="364"/>
    </row>
    <row r="21" spans="1:5" ht="12" thickBot="1" x14ac:dyDescent="0.25">
      <c r="A21" s="353" t="s">
        <v>406</v>
      </c>
      <c r="B21" s="365"/>
      <c r="C21" s="355">
        <f>C17-C19</f>
        <v>0</v>
      </c>
      <c r="D21" s="355">
        <f>D17-D19</f>
        <v>10054945.549999997</v>
      </c>
      <c r="E21" s="355">
        <f>E17-E19</f>
        <v>10273049.369999997</v>
      </c>
    </row>
    <row r="22" spans="1:5" x14ac:dyDescent="0.2">
      <c r="A22" s="366"/>
      <c r="B22" s="367"/>
      <c r="C22" s="368"/>
      <c r="D22" s="368"/>
      <c r="E22" s="368"/>
    </row>
    <row r="23" spans="1:5" x14ac:dyDescent="0.2">
      <c r="A23" s="693" t="s">
        <v>116</v>
      </c>
      <c r="B23" s="694"/>
      <c r="C23" s="253" t="s">
        <v>244</v>
      </c>
      <c r="D23" s="253" t="s">
        <v>247</v>
      </c>
      <c r="E23" s="253" t="s">
        <v>396</v>
      </c>
    </row>
    <row r="24" spans="1:5" x14ac:dyDescent="0.2">
      <c r="A24" s="359"/>
      <c r="B24" s="360"/>
      <c r="C24" s="369"/>
      <c r="D24" s="369"/>
      <c r="E24" s="369"/>
    </row>
    <row r="25" spans="1:5" x14ac:dyDescent="0.2">
      <c r="A25" s="370" t="s">
        <v>407</v>
      </c>
      <c r="B25" s="360"/>
      <c r="C25" s="361"/>
      <c r="D25" s="361"/>
      <c r="E25" s="361"/>
    </row>
    <row r="26" spans="1:5" x14ac:dyDescent="0.2">
      <c r="A26" s="359"/>
      <c r="B26" s="360"/>
      <c r="C26" s="361"/>
      <c r="D26" s="361"/>
      <c r="E26" s="361"/>
    </row>
    <row r="27" spans="1:5" x14ac:dyDescent="0.2">
      <c r="A27" s="370" t="s">
        <v>408</v>
      </c>
      <c r="B27" s="360"/>
      <c r="C27" s="361"/>
      <c r="D27" s="361"/>
      <c r="E27" s="361"/>
    </row>
    <row r="28" spans="1:5" ht="12" thickBot="1" x14ac:dyDescent="0.25">
      <c r="A28" s="362"/>
      <c r="B28" s="371"/>
      <c r="C28" s="364"/>
      <c r="D28" s="364"/>
      <c r="E28" s="364"/>
    </row>
    <row r="29" spans="1:5" ht="12" thickBot="1" x14ac:dyDescent="0.25">
      <c r="A29" s="353" t="s">
        <v>409</v>
      </c>
      <c r="B29" s="365"/>
      <c r="C29" s="355">
        <f>C25-C27</f>
        <v>0</v>
      </c>
      <c r="D29" s="355">
        <f>D25-D27</f>
        <v>0</v>
      </c>
      <c r="E29" s="355">
        <f>E25-E27</f>
        <v>0</v>
      </c>
    </row>
    <row r="30" spans="1:5" x14ac:dyDescent="0.2">
      <c r="A30" s="331" t="s">
        <v>395</v>
      </c>
    </row>
    <row r="35" spans="2:6" x14ac:dyDescent="0.2">
      <c r="B35" s="526" t="s">
        <v>3814</v>
      </c>
      <c r="C35" s="6"/>
      <c r="D35" s="477" t="s">
        <v>3815</v>
      </c>
      <c r="E35" s="9"/>
      <c r="F35" s="477"/>
    </row>
    <row r="36" spans="2:6" x14ac:dyDescent="0.2">
      <c r="B36" s="6" t="s">
        <v>3880</v>
      </c>
      <c r="C36" s="6"/>
      <c r="D36" s="502" t="s">
        <v>413</v>
      </c>
      <c r="E36" s="9"/>
      <c r="F36" s="502"/>
    </row>
  </sheetData>
  <mergeCells count="4">
    <mergeCell ref="A1:E1"/>
    <mergeCell ref="A3:B3"/>
    <mergeCell ref="A15:B15"/>
    <mergeCell ref="A23:B2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C37" sqref="C37"/>
    </sheetView>
  </sheetViews>
  <sheetFormatPr baseColWidth="10" defaultRowHeight="11.25" x14ac:dyDescent="0.2"/>
  <cols>
    <col min="1" max="1" width="70.83203125" style="55" customWidth="1"/>
    <col min="2" max="2" width="39" style="55" customWidth="1"/>
    <col min="3" max="3" width="43.1640625" style="55" customWidth="1"/>
    <col min="4" max="16384" width="12" style="55"/>
  </cols>
  <sheetData>
    <row r="1" spans="1:3" ht="12.75" x14ac:dyDescent="0.2">
      <c r="A1" s="695" t="s">
        <v>410</v>
      </c>
      <c r="B1" s="695"/>
      <c r="C1" s="695"/>
    </row>
    <row r="2" spans="1:3" ht="12.75" x14ac:dyDescent="0.2">
      <c r="A2" s="695" t="s">
        <v>3504</v>
      </c>
      <c r="B2" s="695"/>
      <c r="C2" s="695"/>
    </row>
    <row r="3" spans="1:3" ht="12.75" x14ac:dyDescent="0.2">
      <c r="A3" s="695" t="s">
        <v>4502</v>
      </c>
      <c r="B3" s="695"/>
      <c r="C3" s="695"/>
    </row>
    <row r="5" spans="1:3" x14ac:dyDescent="0.2">
      <c r="A5" s="67" t="s">
        <v>3505</v>
      </c>
      <c r="B5" s="67" t="s">
        <v>3506</v>
      </c>
      <c r="C5" s="67" t="s">
        <v>3507</v>
      </c>
    </row>
    <row r="6" spans="1:3" x14ac:dyDescent="0.2">
      <c r="A6" s="68" t="s">
        <v>3508</v>
      </c>
      <c r="B6" s="69" t="s">
        <v>3509</v>
      </c>
      <c r="C6" s="68" t="s">
        <v>3510</v>
      </c>
    </row>
    <row r="7" spans="1:3" x14ac:dyDescent="0.2">
      <c r="A7" s="68" t="s">
        <v>3511</v>
      </c>
      <c r="B7" s="69" t="s">
        <v>3509</v>
      </c>
      <c r="C7" s="68" t="s">
        <v>3512</v>
      </c>
    </row>
    <row r="8" spans="1:3" x14ac:dyDescent="0.2">
      <c r="A8" s="68" t="s">
        <v>3513</v>
      </c>
      <c r="B8" s="69" t="s">
        <v>3509</v>
      </c>
      <c r="C8" s="68" t="s">
        <v>3514</v>
      </c>
    </row>
    <row r="9" spans="1:3" x14ac:dyDescent="0.2">
      <c r="A9" s="68" t="s">
        <v>3515</v>
      </c>
      <c r="B9" s="69" t="s">
        <v>3509</v>
      </c>
      <c r="C9" s="68" t="s">
        <v>3516</v>
      </c>
    </row>
    <row r="10" spans="1:3" x14ac:dyDescent="0.2">
      <c r="A10" s="68" t="s">
        <v>3517</v>
      </c>
      <c r="B10" s="69" t="s">
        <v>3509</v>
      </c>
      <c r="C10" s="68" t="s">
        <v>3518</v>
      </c>
    </row>
    <row r="11" spans="1:3" x14ac:dyDescent="0.2">
      <c r="A11" s="68" t="s">
        <v>3519</v>
      </c>
      <c r="B11" s="69" t="s">
        <v>3509</v>
      </c>
      <c r="C11" s="68" t="s">
        <v>3520</v>
      </c>
    </row>
    <row r="12" spans="1:3" x14ac:dyDescent="0.2">
      <c r="A12" s="68" t="s">
        <v>3521</v>
      </c>
      <c r="B12" s="69" t="s">
        <v>3509</v>
      </c>
      <c r="C12" s="68" t="s">
        <v>3522</v>
      </c>
    </row>
    <row r="13" spans="1:3" x14ac:dyDescent="0.2">
      <c r="A13" s="68" t="s">
        <v>3523</v>
      </c>
      <c r="B13" s="69" t="s">
        <v>3509</v>
      </c>
      <c r="C13" s="68" t="s">
        <v>3524</v>
      </c>
    </row>
    <row r="14" spans="1:3" x14ac:dyDescent="0.2">
      <c r="A14" s="68" t="s">
        <v>3525</v>
      </c>
      <c r="B14" s="378" t="s">
        <v>3829</v>
      </c>
      <c r="C14" s="68" t="s">
        <v>3526</v>
      </c>
    </row>
    <row r="15" spans="1:3" x14ac:dyDescent="0.2">
      <c r="A15" s="467" t="s">
        <v>3938</v>
      </c>
      <c r="B15" s="69" t="s">
        <v>3509</v>
      </c>
      <c r="C15" s="466">
        <v>116492665</v>
      </c>
    </row>
    <row r="16" spans="1:3" x14ac:dyDescent="0.2">
      <c r="A16" s="68" t="s">
        <v>3939</v>
      </c>
      <c r="B16" s="69" t="s">
        <v>3509</v>
      </c>
      <c r="C16" s="466">
        <v>115942993</v>
      </c>
    </row>
    <row r="17" spans="1:3" x14ac:dyDescent="0.2">
      <c r="A17" s="68"/>
      <c r="B17" s="69"/>
      <c r="C17" s="68"/>
    </row>
    <row r="18" spans="1:3" x14ac:dyDescent="0.2">
      <c r="A18" s="68"/>
      <c r="B18" s="69"/>
      <c r="C18" s="68"/>
    </row>
    <row r="19" spans="1:3" x14ac:dyDescent="0.2">
      <c r="A19" s="68"/>
      <c r="B19" s="69"/>
      <c r="C19" s="68"/>
    </row>
    <row r="20" spans="1:3" x14ac:dyDescent="0.2">
      <c r="A20" s="68"/>
      <c r="B20" s="69"/>
      <c r="C20" s="68"/>
    </row>
    <row r="21" spans="1:3" x14ac:dyDescent="0.2">
      <c r="A21" s="68"/>
      <c r="B21" s="69"/>
      <c r="C21" s="68"/>
    </row>
    <row r="22" spans="1:3" x14ac:dyDescent="0.2">
      <c r="A22" s="68"/>
      <c r="B22" s="69"/>
      <c r="C22" s="68"/>
    </row>
    <row r="23" spans="1:3" x14ac:dyDescent="0.2">
      <c r="A23" s="12" t="s">
        <v>56</v>
      </c>
    </row>
    <row r="28" spans="1:3" x14ac:dyDescent="0.2">
      <c r="A28" s="468" t="s">
        <v>3940</v>
      </c>
      <c r="B28" s="331"/>
      <c r="C28" s="469" t="s">
        <v>3815</v>
      </c>
    </row>
    <row r="29" spans="1:3" x14ac:dyDescent="0.2">
      <c r="A29" s="12" t="s">
        <v>412</v>
      </c>
      <c r="B29" s="331"/>
      <c r="C29" s="331" t="s">
        <v>413</v>
      </c>
    </row>
  </sheetData>
  <mergeCells count="3">
    <mergeCell ref="A1:C1"/>
    <mergeCell ref="A2:C2"/>
    <mergeCell ref="A3:C3"/>
  </mergeCells>
  <dataValidations count="3">
    <dataValidation allowBlank="1" showInputMessage="1" showErrorMessage="1" prompt="Número y tipo de cuenta bancaria en la que se depositan los recursos federales." sqref="C5"/>
    <dataValidation allowBlank="1" showInputMessage="1" showErrorMessage="1" prompt="Detalle de la institución financiera, en la que se depositan los recursos federales." sqref="B5"/>
    <dataValidation allowBlank="1" showInputMessage="1" showErrorMessage="1" prompt="Detalle del Fondo o Programa (clave y nombre completo)." sqref="A5"/>
  </dataValidation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workbookViewId="0">
      <selection activeCell="J43" sqref="J43"/>
    </sheetView>
  </sheetViews>
  <sheetFormatPr baseColWidth="10" defaultRowHeight="11.25" x14ac:dyDescent="0.2"/>
  <sheetData>
    <row r="1" spans="2:9" ht="12.75" x14ac:dyDescent="0.2">
      <c r="B1" s="695" t="s">
        <v>3941</v>
      </c>
      <c r="C1" s="695"/>
      <c r="D1" s="695"/>
      <c r="E1" s="695"/>
      <c r="F1" s="695"/>
      <c r="G1" s="695"/>
      <c r="H1" s="695"/>
      <c r="I1" s="695"/>
    </row>
    <row r="2" spans="2:9" ht="12.75" x14ac:dyDescent="0.2">
      <c r="B2" s="695" t="s">
        <v>410</v>
      </c>
      <c r="C2" s="695"/>
      <c r="D2" s="695"/>
      <c r="E2" s="695"/>
      <c r="F2" s="695"/>
      <c r="G2" s="695"/>
      <c r="H2" s="695"/>
      <c r="I2" s="695"/>
    </row>
    <row r="3" spans="2:9" ht="12.75" x14ac:dyDescent="0.2">
      <c r="B3" s="696" t="s">
        <v>3828</v>
      </c>
      <c r="C3" s="696"/>
      <c r="D3" s="696"/>
      <c r="E3" s="696"/>
      <c r="F3" s="696"/>
      <c r="G3" s="696"/>
      <c r="H3" s="696"/>
      <c r="I3" s="696"/>
    </row>
    <row r="4" spans="2:9" ht="12.75" x14ac:dyDescent="0.2">
      <c r="B4" s="695" t="s">
        <v>4501</v>
      </c>
      <c r="C4" s="695"/>
      <c r="D4" s="695"/>
      <c r="E4" s="695"/>
      <c r="F4" s="695"/>
      <c r="G4" s="695"/>
      <c r="H4" s="695"/>
      <c r="I4" s="695"/>
    </row>
    <row r="13" spans="2:9" ht="12.75" x14ac:dyDescent="0.2">
      <c r="D13" s="696" t="s">
        <v>3827</v>
      </c>
      <c r="E13" s="696"/>
      <c r="F13" s="696"/>
      <c r="G13" s="696"/>
    </row>
    <row r="19" spans="2:7" x14ac:dyDescent="0.2">
      <c r="B19" s="12" t="s">
        <v>56</v>
      </c>
    </row>
    <row r="25" spans="2:7" ht="12.75" x14ac:dyDescent="0.2">
      <c r="B25" s="71" t="s">
        <v>3531</v>
      </c>
      <c r="C25" s="66"/>
      <c r="D25" s="66"/>
      <c r="E25" s="66"/>
      <c r="F25" s="66"/>
      <c r="G25" s="71" t="s">
        <v>411</v>
      </c>
    </row>
    <row r="26" spans="2:7" ht="12.75" x14ac:dyDescent="0.2">
      <c r="B26" s="72" t="s">
        <v>3532</v>
      </c>
      <c r="C26" s="66"/>
      <c r="D26" s="66"/>
      <c r="E26" s="66"/>
      <c r="F26" s="66"/>
      <c r="G26" s="72" t="s">
        <v>413</v>
      </c>
    </row>
  </sheetData>
  <mergeCells count="5">
    <mergeCell ref="B4:I4"/>
    <mergeCell ref="B1:I1"/>
    <mergeCell ref="B2:I2"/>
    <mergeCell ref="D13:G13"/>
    <mergeCell ref="B3:I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sqref="A1:XFD1048576"/>
    </sheetView>
  </sheetViews>
  <sheetFormatPr baseColWidth="10" defaultRowHeight="11.25" x14ac:dyDescent="0.2"/>
  <cols>
    <col min="5" max="5" width="26.83203125" customWidth="1"/>
    <col min="6" max="6" width="26.5" customWidth="1"/>
    <col min="7" max="7" width="17.1640625" customWidth="1"/>
    <col min="9" max="13" width="0" hidden="1" customWidth="1"/>
  </cols>
  <sheetData>
    <row r="1" spans="1:13" ht="44.25" customHeight="1" x14ac:dyDescent="0.2">
      <c r="A1" s="697" t="s">
        <v>4524</v>
      </c>
      <c r="B1" s="697"/>
      <c r="C1" s="697"/>
      <c r="D1" s="697"/>
      <c r="E1" s="697"/>
      <c r="F1" s="697"/>
      <c r="G1" s="697"/>
      <c r="H1" s="698"/>
    </row>
    <row r="2" spans="1:13" ht="33.75" x14ac:dyDescent="0.2">
      <c r="A2" s="480" t="s">
        <v>3546</v>
      </c>
      <c r="B2" s="481" t="s">
        <v>4477</v>
      </c>
      <c r="C2" s="481" t="s">
        <v>4478</v>
      </c>
      <c r="D2" s="481" t="s">
        <v>4479</v>
      </c>
      <c r="E2" s="481" t="s">
        <v>4480</v>
      </c>
      <c r="F2" s="481" t="s">
        <v>3529</v>
      </c>
      <c r="G2" s="481" t="s">
        <v>3530</v>
      </c>
      <c r="H2" s="482" t="s">
        <v>4481</v>
      </c>
    </row>
    <row r="3" spans="1:13" ht="33.75" x14ac:dyDescent="0.2">
      <c r="A3" s="483" t="s">
        <v>3942</v>
      </c>
      <c r="B3" s="484"/>
      <c r="C3" s="485" t="s">
        <v>3943</v>
      </c>
      <c r="D3" s="486" t="s">
        <v>3944</v>
      </c>
      <c r="E3" s="487" t="s">
        <v>4525</v>
      </c>
      <c r="F3" s="488" t="s">
        <v>3945</v>
      </c>
      <c r="G3" s="489"/>
      <c r="H3" s="490">
        <v>4000</v>
      </c>
      <c r="I3" s="498" t="s">
        <v>4526</v>
      </c>
      <c r="J3">
        <v>709</v>
      </c>
      <c r="K3" t="s">
        <v>4527</v>
      </c>
      <c r="L3">
        <v>1119435114</v>
      </c>
      <c r="M3">
        <v>4410</v>
      </c>
    </row>
    <row r="4" spans="1:13" ht="33.75" x14ac:dyDescent="0.2">
      <c r="A4" s="483" t="s">
        <v>3942</v>
      </c>
      <c r="B4" s="484"/>
      <c r="C4" s="485" t="s">
        <v>3943</v>
      </c>
      <c r="D4" s="486" t="s">
        <v>3944</v>
      </c>
      <c r="E4" s="487" t="s">
        <v>4525</v>
      </c>
      <c r="F4" s="491" t="s">
        <v>3945</v>
      </c>
      <c r="G4" s="489"/>
      <c r="H4" s="490">
        <v>3000</v>
      </c>
      <c r="I4" s="498" t="s">
        <v>4526</v>
      </c>
      <c r="J4">
        <v>709</v>
      </c>
      <c r="K4" t="s">
        <v>4527</v>
      </c>
      <c r="L4">
        <v>1119435114</v>
      </c>
      <c r="M4">
        <v>4410</v>
      </c>
    </row>
    <row r="5" spans="1:13" ht="33.75" x14ac:dyDescent="0.2">
      <c r="A5" s="483" t="s">
        <v>3942</v>
      </c>
      <c r="B5" s="484"/>
      <c r="C5" s="485" t="s">
        <v>3943</v>
      </c>
      <c r="D5" s="486" t="s">
        <v>3944</v>
      </c>
      <c r="E5" s="487" t="s">
        <v>4528</v>
      </c>
      <c r="F5" s="488" t="s">
        <v>4529</v>
      </c>
      <c r="G5" s="489"/>
      <c r="H5" s="490">
        <v>2527</v>
      </c>
    </row>
    <row r="6" spans="1:13" ht="33.75" x14ac:dyDescent="0.2">
      <c r="A6" s="483" t="s">
        <v>3942</v>
      </c>
      <c r="B6" s="484"/>
      <c r="C6" s="485" t="s">
        <v>3943</v>
      </c>
      <c r="D6" s="486" t="s">
        <v>3944</v>
      </c>
      <c r="E6" s="487" t="s">
        <v>4530</v>
      </c>
      <c r="F6" s="492" t="s">
        <v>4531</v>
      </c>
      <c r="G6" s="489"/>
      <c r="H6" s="490">
        <v>2527</v>
      </c>
    </row>
    <row r="7" spans="1:13" x14ac:dyDescent="0.2">
      <c r="A7" s="384"/>
      <c r="B7" s="384"/>
      <c r="C7" s="384"/>
      <c r="D7" s="384"/>
      <c r="E7" s="384"/>
      <c r="F7" s="384"/>
      <c r="G7" s="384"/>
      <c r="H7" s="384"/>
    </row>
    <row r="8" spans="1:13" x14ac:dyDescent="0.2">
      <c r="A8" s="493" t="s">
        <v>360</v>
      </c>
      <c r="B8" s="494"/>
      <c r="C8" s="494"/>
      <c r="D8" s="494"/>
      <c r="E8" s="494"/>
      <c r="F8" s="494"/>
      <c r="G8" s="495"/>
      <c r="H8" s="496">
        <f>SUM(H3:H6)</f>
        <v>12054</v>
      </c>
    </row>
    <row r="38" spans="9:9" x14ac:dyDescent="0.2">
      <c r="I38" s="498"/>
    </row>
    <row r="53" spans="9:9" x14ac:dyDescent="0.2">
      <c r="I53" s="498"/>
    </row>
  </sheetData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workbookViewId="0">
      <selection activeCell="M31" sqref="M31"/>
    </sheetView>
  </sheetViews>
  <sheetFormatPr baseColWidth="10" defaultRowHeight="11.25" x14ac:dyDescent="0.2"/>
  <cols>
    <col min="1" max="1" width="3.6640625" style="331" customWidth="1"/>
    <col min="2" max="2" width="20.1640625" style="331" bestFit="1" customWidth="1"/>
    <col min="3" max="3" width="35.5" style="331" customWidth="1"/>
    <col min="4" max="5" width="20.83203125" style="331" customWidth="1"/>
    <col min="6" max="6" width="31.1640625" style="331" bestFit="1" customWidth="1"/>
    <col min="7" max="16384" width="12" style="331"/>
  </cols>
  <sheetData>
    <row r="1" spans="2:6" ht="39.950000000000003" customHeight="1" x14ac:dyDescent="0.2">
      <c r="B1" s="699" t="s">
        <v>4532</v>
      </c>
      <c r="C1" s="700"/>
      <c r="D1" s="700"/>
      <c r="E1" s="701"/>
      <c r="F1" s="504"/>
    </row>
    <row r="2" spans="2:6" x14ac:dyDescent="0.2">
      <c r="B2" s="379" t="s">
        <v>3534</v>
      </c>
      <c r="C2" s="379" t="s">
        <v>3535</v>
      </c>
      <c r="D2" s="699" t="s">
        <v>3533</v>
      </c>
      <c r="E2" s="701"/>
      <c r="F2" s="380" t="s">
        <v>3536</v>
      </c>
    </row>
    <row r="3" spans="2:6" x14ac:dyDescent="0.2">
      <c r="B3" s="379"/>
      <c r="C3" s="379"/>
      <c r="D3" s="381" t="s">
        <v>247</v>
      </c>
      <c r="E3" s="381" t="s">
        <v>272</v>
      </c>
      <c r="F3" s="380"/>
    </row>
    <row r="4" spans="2:6" x14ac:dyDescent="0.2">
      <c r="B4" s="382" t="s">
        <v>4533</v>
      </c>
      <c r="C4" s="382" t="s">
        <v>4534</v>
      </c>
      <c r="D4" s="383">
        <v>2540269.23</v>
      </c>
      <c r="E4" s="383">
        <v>2540269.23</v>
      </c>
      <c r="F4" s="383"/>
    </row>
    <row r="5" spans="2:6" x14ac:dyDescent="0.2">
      <c r="B5" s="382" t="s">
        <v>3946</v>
      </c>
      <c r="C5" s="382" t="s">
        <v>3947</v>
      </c>
      <c r="D5" s="383">
        <v>10432799.619999999</v>
      </c>
      <c r="E5" s="383">
        <v>10432799.619999999</v>
      </c>
      <c r="F5" s="383"/>
    </row>
    <row r="6" spans="2:6" x14ac:dyDescent="0.2">
      <c r="B6" s="382"/>
      <c r="C6" s="382"/>
      <c r="D6" s="383"/>
      <c r="E6" s="383"/>
      <c r="F6" s="383"/>
    </row>
    <row r="7" spans="2:6" x14ac:dyDescent="0.2">
      <c r="B7" s="382"/>
      <c r="C7" s="382"/>
      <c r="D7" s="383"/>
      <c r="E7" s="383"/>
      <c r="F7" s="383"/>
    </row>
    <row r="8" spans="2:6" x14ac:dyDescent="0.2">
      <c r="B8" s="382"/>
      <c r="C8" s="382"/>
      <c r="D8" s="383"/>
      <c r="E8" s="383"/>
      <c r="F8" s="383"/>
    </row>
    <row r="9" spans="2:6" x14ac:dyDescent="0.2">
      <c r="B9" s="382"/>
      <c r="C9" s="382"/>
      <c r="D9" s="383"/>
      <c r="E9" s="383"/>
      <c r="F9" s="383"/>
    </row>
    <row r="10" spans="2:6" x14ac:dyDescent="0.2">
      <c r="B10" s="382"/>
      <c r="C10" s="382"/>
      <c r="D10" s="383"/>
      <c r="E10" s="383"/>
      <c r="F10" s="383"/>
    </row>
    <row r="11" spans="2:6" x14ac:dyDescent="0.2">
      <c r="B11" s="382"/>
      <c r="C11" s="382"/>
      <c r="D11" s="383"/>
      <c r="E11" s="383"/>
      <c r="F11" s="383"/>
    </row>
    <row r="12" spans="2:6" x14ac:dyDescent="0.2">
      <c r="B12" s="382"/>
      <c r="C12" s="382"/>
      <c r="D12" s="383"/>
      <c r="E12" s="383"/>
      <c r="F12" s="383"/>
    </row>
    <row r="13" spans="2:6" x14ac:dyDescent="0.2">
      <c r="B13" s="382"/>
      <c r="C13" s="382"/>
      <c r="D13" s="383"/>
      <c r="E13" s="383"/>
      <c r="F13" s="383"/>
    </row>
    <row r="14" spans="2:6" x14ac:dyDescent="0.2">
      <c r="B14" s="382"/>
      <c r="C14" s="382"/>
      <c r="D14" s="383"/>
      <c r="E14" s="383"/>
      <c r="F14" s="383"/>
    </row>
    <row r="15" spans="2:6" x14ac:dyDescent="0.2">
      <c r="B15" s="382"/>
      <c r="C15" s="382"/>
      <c r="D15" s="383"/>
      <c r="E15" s="383"/>
      <c r="F15" s="383"/>
    </row>
    <row r="16" spans="2:6" x14ac:dyDescent="0.2">
      <c r="B16" s="382"/>
      <c r="C16" s="382"/>
      <c r="D16" s="383"/>
      <c r="E16" s="383"/>
      <c r="F16" s="383"/>
    </row>
    <row r="17" spans="2:7" x14ac:dyDescent="0.2">
      <c r="B17" s="382"/>
      <c r="C17" s="382"/>
      <c r="D17" s="383"/>
      <c r="E17" s="383"/>
      <c r="F17" s="383"/>
    </row>
    <row r="18" spans="2:7" x14ac:dyDescent="0.2">
      <c r="B18" s="382"/>
      <c r="C18" s="382"/>
      <c r="D18" s="383"/>
      <c r="E18" s="383"/>
      <c r="F18" s="383"/>
    </row>
    <row r="19" spans="2:7" x14ac:dyDescent="0.2">
      <c r="B19" s="382"/>
      <c r="C19" s="382"/>
      <c r="D19" s="383"/>
      <c r="E19" s="383"/>
      <c r="F19" s="383"/>
    </row>
    <row r="20" spans="2:7" x14ac:dyDescent="0.2">
      <c r="B20" s="382"/>
      <c r="C20" s="382"/>
      <c r="D20" s="383"/>
      <c r="E20" s="383"/>
      <c r="F20" s="383"/>
    </row>
    <row r="21" spans="2:7" x14ac:dyDescent="0.2">
      <c r="B21" s="382"/>
      <c r="C21" s="382"/>
      <c r="D21" s="383"/>
      <c r="E21" s="383"/>
      <c r="F21" s="383"/>
    </row>
    <row r="22" spans="2:7" x14ac:dyDescent="0.2">
      <c r="B22" s="382"/>
      <c r="C22" s="382"/>
      <c r="D22" s="383"/>
      <c r="E22" s="383"/>
      <c r="F22" s="383"/>
    </row>
    <row r="23" spans="2:7" x14ac:dyDescent="0.2">
      <c r="B23" s="382"/>
      <c r="C23" s="382"/>
      <c r="D23" s="383"/>
      <c r="E23" s="383"/>
      <c r="F23" s="383"/>
    </row>
    <row r="24" spans="2:7" x14ac:dyDescent="0.2">
      <c r="B24" s="382"/>
      <c r="C24" s="382"/>
      <c r="D24" s="383"/>
      <c r="E24" s="383"/>
      <c r="F24" s="383"/>
    </row>
    <row r="25" spans="2:7" x14ac:dyDescent="0.2">
      <c r="B25" s="382"/>
      <c r="C25" s="382"/>
      <c r="D25" s="383"/>
      <c r="E25" s="383"/>
      <c r="F25" s="383"/>
    </row>
    <row r="26" spans="2:7" x14ac:dyDescent="0.2">
      <c r="B26" s="322" t="s">
        <v>56</v>
      </c>
    </row>
    <row r="30" spans="2:7" x14ac:dyDescent="0.2">
      <c r="B30" s="526" t="s">
        <v>3814</v>
      </c>
      <c r="C30" s="6"/>
      <c r="D30" s="9"/>
      <c r="E30" s="9"/>
      <c r="F30" s="477" t="s">
        <v>3815</v>
      </c>
      <c r="G30" s="257"/>
    </row>
    <row r="31" spans="2:7" x14ac:dyDescent="0.2">
      <c r="B31" s="6" t="s">
        <v>3880</v>
      </c>
      <c r="C31" s="6"/>
      <c r="D31" s="9"/>
      <c r="E31" s="9"/>
      <c r="F31" s="502" t="s">
        <v>413</v>
      </c>
      <c r="G31" s="257"/>
    </row>
  </sheetData>
  <protectedRanges>
    <protectedRange sqref="B26" name="Rango1"/>
  </protectedRanges>
  <mergeCells count="2">
    <mergeCell ref="B1:E1"/>
    <mergeCell ref="D2:E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3"/>
  <sheetViews>
    <sheetView workbookViewId="0">
      <pane ySplit="1" topLeftCell="A2" activePane="bottomLeft" state="frozen"/>
      <selection pane="bottomLeft" sqref="A1:XFD1048576"/>
    </sheetView>
  </sheetViews>
  <sheetFormatPr baseColWidth="10" defaultRowHeight="44.25" customHeight="1" x14ac:dyDescent="0.2"/>
  <cols>
    <col min="1" max="1" width="18" bestFit="1" customWidth="1"/>
    <col min="2" max="2" width="65.83203125" customWidth="1"/>
    <col min="3" max="3" width="31.5" customWidth="1"/>
  </cols>
  <sheetData>
    <row r="1" spans="1:3" ht="39.950000000000003" customHeight="1" x14ac:dyDescent="0.2">
      <c r="A1" s="568" t="s">
        <v>4535</v>
      </c>
      <c r="B1" s="569"/>
      <c r="C1" s="570"/>
    </row>
    <row r="2" spans="1:3" ht="33.75" customHeight="1" x14ac:dyDescent="0.2">
      <c r="A2" s="373" t="s">
        <v>414</v>
      </c>
      <c r="B2" s="373" t="s">
        <v>415</v>
      </c>
      <c r="C2" s="373" t="s">
        <v>416</v>
      </c>
    </row>
    <row r="3" spans="1:3" ht="11.25" x14ac:dyDescent="0.2">
      <c r="A3" s="527" t="s">
        <v>138</v>
      </c>
      <c r="B3" s="527" t="s">
        <v>85</v>
      </c>
      <c r="C3" s="528">
        <v>32056995.82</v>
      </c>
    </row>
    <row r="4" spans="1:3" ht="11.25" x14ac:dyDescent="0.2">
      <c r="A4" s="527" t="s">
        <v>1956</v>
      </c>
      <c r="B4" s="527" t="s">
        <v>559</v>
      </c>
      <c r="C4" s="528">
        <v>187.55</v>
      </c>
    </row>
    <row r="5" spans="1:3" ht="11.25" x14ac:dyDescent="0.2">
      <c r="A5" s="527" t="s">
        <v>1644</v>
      </c>
      <c r="B5" s="527" t="s">
        <v>559</v>
      </c>
      <c r="C5" s="528">
        <v>187.55</v>
      </c>
    </row>
    <row r="6" spans="1:3" ht="11.25" x14ac:dyDescent="0.2">
      <c r="A6" s="527" t="s">
        <v>845</v>
      </c>
      <c r="B6" s="529" t="s">
        <v>559</v>
      </c>
      <c r="C6" s="528">
        <v>187.55</v>
      </c>
    </row>
    <row r="7" spans="1:3" ht="11.25" x14ac:dyDescent="0.2">
      <c r="A7" s="527" t="s">
        <v>1969</v>
      </c>
      <c r="B7" s="527" t="s">
        <v>559</v>
      </c>
      <c r="C7" s="528">
        <v>187.55</v>
      </c>
    </row>
    <row r="8" spans="1:3" ht="11.25" x14ac:dyDescent="0.2">
      <c r="A8" s="527" t="s">
        <v>919</v>
      </c>
      <c r="B8" s="527" t="s">
        <v>559</v>
      </c>
      <c r="C8" s="528">
        <v>187.55</v>
      </c>
    </row>
    <row r="9" spans="1:3" ht="11.25" x14ac:dyDescent="0.2">
      <c r="A9" s="527" t="s">
        <v>1309</v>
      </c>
      <c r="B9" s="527" t="s">
        <v>559</v>
      </c>
      <c r="C9" s="528">
        <v>187.55</v>
      </c>
    </row>
    <row r="10" spans="1:3" ht="11.25" x14ac:dyDescent="0.2">
      <c r="A10" s="527" t="s">
        <v>1266</v>
      </c>
      <c r="B10" s="527" t="s">
        <v>559</v>
      </c>
      <c r="C10" s="528">
        <v>187.55</v>
      </c>
    </row>
    <row r="11" spans="1:3" ht="11.25" x14ac:dyDescent="0.2">
      <c r="A11" s="527" t="s">
        <v>1958</v>
      </c>
      <c r="B11" s="527" t="s">
        <v>559</v>
      </c>
      <c r="C11" s="528">
        <v>187.55</v>
      </c>
    </row>
    <row r="12" spans="1:3" ht="11.25" x14ac:dyDescent="0.2">
      <c r="A12" s="527" t="s">
        <v>1645</v>
      </c>
      <c r="B12" s="527" t="s">
        <v>559</v>
      </c>
      <c r="C12" s="528">
        <v>187.55</v>
      </c>
    </row>
    <row r="13" spans="1:3" ht="11.25" x14ac:dyDescent="0.2">
      <c r="A13" s="527" t="s">
        <v>1646</v>
      </c>
      <c r="B13" s="527" t="s">
        <v>559</v>
      </c>
      <c r="C13" s="528">
        <v>187.55</v>
      </c>
    </row>
    <row r="14" spans="1:3" ht="11.25" x14ac:dyDescent="0.2">
      <c r="A14" s="527" t="s">
        <v>1017</v>
      </c>
      <c r="B14" s="527" t="s">
        <v>559</v>
      </c>
      <c r="C14" s="528">
        <v>187.55</v>
      </c>
    </row>
    <row r="15" spans="1:3" ht="11.25" x14ac:dyDescent="0.2">
      <c r="A15" s="527" t="s">
        <v>1016</v>
      </c>
      <c r="B15" s="527" t="s">
        <v>559</v>
      </c>
      <c r="C15" s="528">
        <v>187.55</v>
      </c>
    </row>
    <row r="16" spans="1:3" ht="11.25" x14ac:dyDescent="0.2">
      <c r="A16" s="527" t="s">
        <v>1968</v>
      </c>
      <c r="B16" s="527" t="s">
        <v>559</v>
      </c>
      <c r="C16" s="528">
        <v>187.55</v>
      </c>
    </row>
    <row r="17" spans="1:3" ht="11.25" x14ac:dyDescent="0.2">
      <c r="A17" s="530" t="s">
        <v>1656</v>
      </c>
      <c r="B17" s="530" t="s">
        <v>559</v>
      </c>
      <c r="C17" s="531">
        <v>187.55</v>
      </c>
    </row>
    <row r="18" spans="1:3" ht="11.25" x14ac:dyDescent="0.2">
      <c r="A18" s="530" t="s">
        <v>918</v>
      </c>
      <c r="B18" s="530" t="s">
        <v>559</v>
      </c>
      <c r="C18" s="531">
        <v>187.55</v>
      </c>
    </row>
    <row r="19" spans="1:3" ht="11.25" x14ac:dyDescent="0.2">
      <c r="A19" s="530" t="s">
        <v>1759</v>
      </c>
      <c r="B19" s="530" t="s">
        <v>559</v>
      </c>
      <c r="C19" s="531">
        <v>187.55</v>
      </c>
    </row>
    <row r="20" spans="1:3" ht="11.25" x14ac:dyDescent="0.2">
      <c r="A20" s="530" t="s">
        <v>1758</v>
      </c>
      <c r="B20" s="530" t="s">
        <v>559</v>
      </c>
      <c r="C20" s="531">
        <v>187.55</v>
      </c>
    </row>
    <row r="21" spans="1:3" ht="11.25" x14ac:dyDescent="0.2">
      <c r="A21" s="530" t="s">
        <v>1322</v>
      </c>
      <c r="B21" s="530" t="s">
        <v>559</v>
      </c>
      <c r="C21" s="531">
        <v>187.55</v>
      </c>
    </row>
    <row r="22" spans="1:3" ht="11.25" x14ac:dyDescent="0.2">
      <c r="A22" s="530" t="s">
        <v>1964</v>
      </c>
      <c r="B22" s="530" t="s">
        <v>559</v>
      </c>
      <c r="C22" s="531">
        <v>187.55</v>
      </c>
    </row>
    <row r="23" spans="1:3" ht="11.25" x14ac:dyDescent="0.2">
      <c r="A23" s="530" t="s">
        <v>1318</v>
      </c>
      <c r="B23" s="530" t="s">
        <v>559</v>
      </c>
      <c r="C23" s="531">
        <v>187.55</v>
      </c>
    </row>
    <row r="24" spans="1:3" ht="11.25" x14ac:dyDescent="0.2">
      <c r="A24" s="530" t="s">
        <v>1319</v>
      </c>
      <c r="B24" s="530" t="s">
        <v>559</v>
      </c>
      <c r="C24" s="531">
        <v>187.55</v>
      </c>
    </row>
    <row r="25" spans="1:3" ht="11.25" x14ac:dyDescent="0.2">
      <c r="A25" t="s">
        <v>1014</v>
      </c>
      <c r="B25" t="s">
        <v>559</v>
      </c>
      <c r="C25">
        <v>187.55</v>
      </c>
    </row>
    <row r="26" spans="1:3" ht="11.25" x14ac:dyDescent="0.2">
      <c r="A26" t="s">
        <v>1947</v>
      </c>
      <c r="B26" t="s">
        <v>996</v>
      </c>
      <c r="C26">
        <v>240</v>
      </c>
    </row>
    <row r="27" spans="1:3" ht="11.25" x14ac:dyDescent="0.2">
      <c r="A27" t="s">
        <v>1948</v>
      </c>
      <c r="B27" t="s">
        <v>996</v>
      </c>
      <c r="C27">
        <v>240</v>
      </c>
    </row>
    <row r="28" spans="1:3" ht="11.25" x14ac:dyDescent="0.2">
      <c r="A28" t="s">
        <v>1802</v>
      </c>
      <c r="B28" t="s">
        <v>823</v>
      </c>
      <c r="C28">
        <v>84.11</v>
      </c>
    </row>
    <row r="29" spans="1:3" ht="11.25" x14ac:dyDescent="0.2">
      <c r="A29" t="s">
        <v>1001</v>
      </c>
      <c r="B29" t="s">
        <v>823</v>
      </c>
      <c r="C29">
        <v>84.11</v>
      </c>
    </row>
    <row r="30" spans="1:3" ht="11.25" x14ac:dyDescent="0.2">
      <c r="A30" t="s">
        <v>1290</v>
      </c>
      <c r="B30" t="s">
        <v>559</v>
      </c>
      <c r="C30">
        <v>207.29</v>
      </c>
    </row>
    <row r="31" spans="1:3" ht="11.25" x14ac:dyDescent="0.2">
      <c r="A31" t="s">
        <v>1683</v>
      </c>
      <c r="B31" t="s">
        <v>559</v>
      </c>
      <c r="C31">
        <v>207.29</v>
      </c>
    </row>
    <row r="32" spans="1:3" ht="11.25" x14ac:dyDescent="0.2">
      <c r="A32" t="s">
        <v>1994</v>
      </c>
      <c r="B32" t="s">
        <v>996</v>
      </c>
      <c r="C32">
        <v>240</v>
      </c>
    </row>
    <row r="33" spans="1:3" ht="11.25" x14ac:dyDescent="0.2">
      <c r="A33" t="s">
        <v>1794</v>
      </c>
      <c r="B33" t="s">
        <v>826</v>
      </c>
      <c r="C33">
        <v>420</v>
      </c>
    </row>
    <row r="34" spans="1:3" ht="11.25" x14ac:dyDescent="0.2">
      <c r="A34" t="s">
        <v>1297</v>
      </c>
      <c r="B34" t="s">
        <v>996</v>
      </c>
      <c r="C34">
        <v>240</v>
      </c>
    </row>
    <row r="35" spans="1:3" ht="11.25" x14ac:dyDescent="0.2">
      <c r="A35" t="s">
        <v>2198</v>
      </c>
      <c r="B35" t="s">
        <v>823</v>
      </c>
      <c r="C35">
        <v>84.11</v>
      </c>
    </row>
    <row r="36" spans="1:3" ht="11.25" x14ac:dyDescent="0.2">
      <c r="A36" t="s">
        <v>1298</v>
      </c>
      <c r="B36" t="s">
        <v>823</v>
      </c>
      <c r="C36">
        <v>84.11</v>
      </c>
    </row>
    <row r="37" spans="1:3" ht="11.25" x14ac:dyDescent="0.2">
      <c r="A37" t="s">
        <v>2123</v>
      </c>
      <c r="B37" t="s">
        <v>580</v>
      </c>
      <c r="C37">
        <v>86.31</v>
      </c>
    </row>
    <row r="38" spans="1:3" ht="11.25" x14ac:dyDescent="0.2">
      <c r="A38" t="s">
        <v>1589</v>
      </c>
      <c r="B38" t="s">
        <v>580</v>
      </c>
      <c r="C38">
        <v>86.31</v>
      </c>
    </row>
    <row r="39" spans="1:3" ht="11.25" x14ac:dyDescent="0.2">
      <c r="A39" t="s">
        <v>2125</v>
      </c>
      <c r="B39" t="s">
        <v>580</v>
      </c>
      <c r="C39">
        <v>86.31</v>
      </c>
    </row>
    <row r="40" spans="1:3" ht="11.25" x14ac:dyDescent="0.2">
      <c r="A40" t="s">
        <v>1590</v>
      </c>
      <c r="B40" t="s">
        <v>580</v>
      </c>
      <c r="C40">
        <v>86.31</v>
      </c>
    </row>
    <row r="41" spans="1:3" ht="11.25" x14ac:dyDescent="0.2">
      <c r="A41" t="s">
        <v>1594</v>
      </c>
      <c r="B41" t="s">
        <v>580</v>
      </c>
      <c r="C41">
        <v>86.31</v>
      </c>
    </row>
    <row r="42" spans="1:3" ht="11.25" x14ac:dyDescent="0.2">
      <c r="A42" t="s">
        <v>1207</v>
      </c>
      <c r="B42" t="s">
        <v>580</v>
      </c>
      <c r="C42">
        <v>86.31</v>
      </c>
    </row>
    <row r="43" spans="1:3" ht="11.25" x14ac:dyDescent="0.2">
      <c r="A43" t="s">
        <v>3334</v>
      </c>
      <c r="B43" t="s">
        <v>619</v>
      </c>
      <c r="C43">
        <v>522.77</v>
      </c>
    </row>
    <row r="44" spans="1:3" ht="11.25" x14ac:dyDescent="0.2">
      <c r="A44" t="s">
        <v>3420</v>
      </c>
      <c r="B44" t="s">
        <v>619</v>
      </c>
      <c r="C44">
        <v>522.77</v>
      </c>
    </row>
    <row r="45" spans="1:3" ht="11.25" x14ac:dyDescent="0.2">
      <c r="A45" t="s">
        <v>1453</v>
      </c>
      <c r="B45" t="s">
        <v>456</v>
      </c>
      <c r="C45">
        <v>1263.24</v>
      </c>
    </row>
    <row r="46" spans="1:3" ht="11.25" x14ac:dyDescent="0.2">
      <c r="A46" t="s">
        <v>1465</v>
      </c>
      <c r="B46" t="s">
        <v>456</v>
      </c>
      <c r="C46">
        <v>1263.24</v>
      </c>
    </row>
    <row r="47" spans="1:3" ht="11.25" x14ac:dyDescent="0.2">
      <c r="A47" t="s">
        <v>893</v>
      </c>
      <c r="B47" t="s">
        <v>456</v>
      </c>
      <c r="C47">
        <v>1263.24</v>
      </c>
    </row>
    <row r="48" spans="1:3" ht="11.25" x14ac:dyDescent="0.2">
      <c r="A48" t="s">
        <v>1452</v>
      </c>
      <c r="B48" t="s">
        <v>456</v>
      </c>
      <c r="C48">
        <v>1263.24</v>
      </c>
    </row>
    <row r="49" spans="1:3" ht="11.25" x14ac:dyDescent="0.2">
      <c r="A49" t="s">
        <v>1460</v>
      </c>
      <c r="B49" t="s">
        <v>456</v>
      </c>
      <c r="C49">
        <v>1263.24</v>
      </c>
    </row>
    <row r="50" spans="1:3" ht="11.25" x14ac:dyDescent="0.2">
      <c r="A50" t="s">
        <v>898</v>
      </c>
      <c r="B50" t="s">
        <v>456</v>
      </c>
      <c r="C50">
        <v>1263.24</v>
      </c>
    </row>
    <row r="51" spans="1:3" ht="11.25" x14ac:dyDescent="0.2">
      <c r="A51" t="s">
        <v>1390</v>
      </c>
      <c r="B51" t="s">
        <v>456</v>
      </c>
      <c r="C51">
        <v>1263.24</v>
      </c>
    </row>
    <row r="52" spans="1:3" ht="11.25" x14ac:dyDescent="0.2">
      <c r="A52" t="s">
        <v>2053</v>
      </c>
      <c r="B52" t="s">
        <v>456</v>
      </c>
      <c r="C52">
        <v>1263.24</v>
      </c>
    </row>
    <row r="53" spans="1:3" ht="11.25" x14ac:dyDescent="0.2">
      <c r="A53" t="s">
        <v>4042</v>
      </c>
      <c r="B53" t="s">
        <v>619</v>
      </c>
      <c r="C53">
        <v>897.26</v>
      </c>
    </row>
    <row r="54" spans="1:3" ht="11.25" x14ac:dyDescent="0.2">
      <c r="A54" t="s">
        <v>4191</v>
      </c>
      <c r="B54" t="s">
        <v>619</v>
      </c>
      <c r="C54">
        <v>897.26</v>
      </c>
    </row>
    <row r="55" spans="1:3" ht="11.25" x14ac:dyDescent="0.2">
      <c r="A55" t="s">
        <v>4123</v>
      </c>
      <c r="B55" t="s">
        <v>619</v>
      </c>
      <c r="C55">
        <v>897.26</v>
      </c>
    </row>
    <row r="56" spans="1:3" ht="11.25" x14ac:dyDescent="0.2">
      <c r="A56" t="s">
        <v>3983</v>
      </c>
      <c r="B56" t="s">
        <v>619</v>
      </c>
      <c r="C56">
        <v>897.26</v>
      </c>
    </row>
    <row r="57" spans="1:3" ht="11.25" x14ac:dyDescent="0.2">
      <c r="A57" t="s">
        <v>4082</v>
      </c>
      <c r="B57" t="s">
        <v>619</v>
      </c>
      <c r="C57">
        <v>897.26</v>
      </c>
    </row>
    <row r="58" spans="1:3" ht="11.25" x14ac:dyDescent="0.2">
      <c r="A58" t="s">
        <v>4048</v>
      </c>
      <c r="B58" t="s">
        <v>619</v>
      </c>
      <c r="C58">
        <v>897.26</v>
      </c>
    </row>
    <row r="59" spans="1:3" ht="11.25" x14ac:dyDescent="0.2">
      <c r="A59" t="s">
        <v>4061</v>
      </c>
      <c r="B59" t="s">
        <v>619</v>
      </c>
      <c r="C59">
        <v>897.26</v>
      </c>
    </row>
    <row r="60" spans="1:3" ht="11.25" x14ac:dyDescent="0.2">
      <c r="A60" t="s">
        <v>4171</v>
      </c>
      <c r="B60" t="s">
        <v>3954</v>
      </c>
      <c r="C60">
        <v>411.82</v>
      </c>
    </row>
    <row r="61" spans="1:3" ht="11.25" x14ac:dyDescent="0.2">
      <c r="A61" t="s">
        <v>4017</v>
      </c>
      <c r="B61" t="s">
        <v>3954</v>
      </c>
      <c r="C61">
        <v>411.82</v>
      </c>
    </row>
    <row r="62" spans="1:3" ht="11.25" x14ac:dyDescent="0.2">
      <c r="A62" t="s">
        <v>4001</v>
      </c>
      <c r="B62" t="s">
        <v>3954</v>
      </c>
      <c r="C62">
        <v>411.82</v>
      </c>
    </row>
    <row r="63" spans="1:3" ht="11.25" x14ac:dyDescent="0.2">
      <c r="A63" t="s">
        <v>4065</v>
      </c>
      <c r="B63" t="s">
        <v>3954</v>
      </c>
      <c r="C63">
        <v>411.82</v>
      </c>
    </row>
    <row r="64" spans="1:3" ht="11.25" x14ac:dyDescent="0.2">
      <c r="A64" t="s">
        <v>4135</v>
      </c>
      <c r="B64" t="s">
        <v>3954</v>
      </c>
      <c r="C64">
        <v>411.82</v>
      </c>
    </row>
    <row r="65" spans="1:3" ht="11.25" x14ac:dyDescent="0.2">
      <c r="A65" t="s">
        <v>4094</v>
      </c>
      <c r="B65" t="s">
        <v>3954</v>
      </c>
      <c r="C65">
        <v>411.82</v>
      </c>
    </row>
    <row r="66" spans="1:3" ht="11.25" x14ac:dyDescent="0.2">
      <c r="A66" t="s">
        <v>4020</v>
      </c>
      <c r="B66" t="s">
        <v>3954</v>
      </c>
      <c r="C66">
        <v>411.82</v>
      </c>
    </row>
    <row r="67" spans="1:3" ht="11.25" x14ac:dyDescent="0.2">
      <c r="A67" t="s">
        <v>4133</v>
      </c>
      <c r="B67" t="s">
        <v>3954</v>
      </c>
      <c r="C67">
        <v>411.82</v>
      </c>
    </row>
    <row r="68" spans="1:3" ht="11.25" x14ac:dyDescent="0.2">
      <c r="A68" t="s">
        <v>4092</v>
      </c>
      <c r="B68" t="s">
        <v>3954</v>
      </c>
      <c r="C68">
        <v>411.82</v>
      </c>
    </row>
    <row r="69" spans="1:3" ht="11.25" x14ac:dyDescent="0.2">
      <c r="A69" t="s">
        <v>3998</v>
      </c>
      <c r="B69" t="s">
        <v>3954</v>
      </c>
      <c r="C69">
        <v>411.82</v>
      </c>
    </row>
    <row r="70" spans="1:3" ht="11.25" x14ac:dyDescent="0.2">
      <c r="A70" t="s">
        <v>4216</v>
      </c>
      <c r="B70" t="s">
        <v>3954</v>
      </c>
      <c r="C70">
        <v>411.82</v>
      </c>
    </row>
    <row r="71" spans="1:3" ht="11.25" x14ac:dyDescent="0.2">
      <c r="A71" t="s">
        <v>4018</v>
      </c>
      <c r="B71" t="s">
        <v>3954</v>
      </c>
      <c r="C71">
        <v>411.82</v>
      </c>
    </row>
    <row r="72" spans="1:3" ht="11.25" x14ac:dyDescent="0.2">
      <c r="A72" t="s">
        <v>4183</v>
      </c>
      <c r="B72" t="s">
        <v>3954</v>
      </c>
      <c r="C72">
        <v>411.82</v>
      </c>
    </row>
    <row r="73" spans="1:3" ht="11.25" x14ac:dyDescent="0.2">
      <c r="A73" t="s">
        <v>4107</v>
      </c>
      <c r="B73" t="s">
        <v>3954</v>
      </c>
      <c r="C73">
        <v>411.82</v>
      </c>
    </row>
    <row r="74" spans="1:3" ht="11.25" x14ac:dyDescent="0.2">
      <c r="A74" t="s">
        <v>4130</v>
      </c>
      <c r="B74" t="s">
        <v>3954</v>
      </c>
      <c r="C74">
        <v>411.82</v>
      </c>
    </row>
    <row r="75" spans="1:3" ht="11.25" x14ac:dyDescent="0.2">
      <c r="A75" t="s">
        <v>3960</v>
      </c>
      <c r="B75" t="s">
        <v>3954</v>
      </c>
      <c r="C75">
        <v>411.82</v>
      </c>
    </row>
    <row r="76" spans="1:3" ht="11.25" x14ac:dyDescent="0.2">
      <c r="A76" t="s">
        <v>4198</v>
      </c>
      <c r="B76" t="s">
        <v>3954</v>
      </c>
      <c r="C76">
        <v>411.82</v>
      </c>
    </row>
    <row r="77" spans="1:3" ht="11.25" x14ac:dyDescent="0.2">
      <c r="A77" t="s">
        <v>597</v>
      </c>
      <c r="B77" t="s">
        <v>598</v>
      </c>
      <c r="C77">
        <v>137.4</v>
      </c>
    </row>
    <row r="78" spans="1:3" ht="11.25" x14ac:dyDescent="0.2">
      <c r="A78" t="s">
        <v>965</v>
      </c>
      <c r="B78" t="s">
        <v>966</v>
      </c>
      <c r="C78">
        <v>132.24</v>
      </c>
    </row>
    <row r="79" spans="1:3" ht="11.25" x14ac:dyDescent="0.2">
      <c r="A79" t="s">
        <v>929</v>
      </c>
      <c r="B79" t="s">
        <v>930</v>
      </c>
      <c r="C79">
        <v>571.94000000000005</v>
      </c>
    </row>
    <row r="80" spans="1:3" ht="11.25" x14ac:dyDescent="0.2">
      <c r="A80" t="s">
        <v>973</v>
      </c>
      <c r="B80" t="s">
        <v>932</v>
      </c>
      <c r="C80">
        <v>142.51</v>
      </c>
    </row>
    <row r="81" spans="1:3" ht="11.25" x14ac:dyDescent="0.2">
      <c r="A81" t="s">
        <v>2029</v>
      </c>
      <c r="B81" t="s">
        <v>1492</v>
      </c>
      <c r="C81">
        <v>459.17</v>
      </c>
    </row>
    <row r="82" spans="1:3" ht="11.25" x14ac:dyDescent="0.2">
      <c r="A82" t="s">
        <v>2030</v>
      </c>
      <c r="B82" t="s">
        <v>1492</v>
      </c>
      <c r="C82">
        <v>459.17</v>
      </c>
    </row>
    <row r="83" spans="1:3" ht="11.25" x14ac:dyDescent="0.2">
      <c r="A83" t="s">
        <v>850</v>
      </c>
      <c r="B83" t="s">
        <v>559</v>
      </c>
      <c r="C83">
        <v>187.55</v>
      </c>
    </row>
    <row r="84" spans="1:3" ht="11.25" x14ac:dyDescent="0.2">
      <c r="A84" t="s">
        <v>2020</v>
      </c>
      <c r="B84" t="s">
        <v>559</v>
      </c>
      <c r="C84">
        <v>187.55</v>
      </c>
    </row>
    <row r="85" spans="1:3" ht="11.25" x14ac:dyDescent="0.2">
      <c r="A85" t="s">
        <v>1153</v>
      </c>
      <c r="B85" t="s">
        <v>580</v>
      </c>
      <c r="C85">
        <v>86.31</v>
      </c>
    </row>
    <row r="86" spans="1:3" ht="11.25" x14ac:dyDescent="0.2">
      <c r="A86" t="s">
        <v>1261</v>
      </c>
      <c r="B86" t="s">
        <v>428</v>
      </c>
      <c r="C86">
        <v>95.6</v>
      </c>
    </row>
    <row r="87" spans="1:3" ht="11.25" x14ac:dyDescent="0.2">
      <c r="A87" t="s">
        <v>2177</v>
      </c>
      <c r="B87" t="s">
        <v>428</v>
      </c>
      <c r="C87">
        <v>95.6</v>
      </c>
    </row>
    <row r="88" spans="1:3" ht="11.25" x14ac:dyDescent="0.2">
      <c r="A88" t="s">
        <v>1752</v>
      </c>
      <c r="B88" t="s">
        <v>428</v>
      </c>
      <c r="C88">
        <v>95.6</v>
      </c>
    </row>
    <row r="89" spans="1:3" ht="11.25" x14ac:dyDescent="0.2">
      <c r="A89" t="s">
        <v>2119</v>
      </c>
      <c r="B89" t="s">
        <v>428</v>
      </c>
      <c r="C89">
        <v>95.6</v>
      </c>
    </row>
    <row r="90" spans="1:3" ht="11.25" x14ac:dyDescent="0.2">
      <c r="A90" t="s">
        <v>1262</v>
      </c>
      <c r="B90" t="s">
        <v>428</v>
      </c>
      <c r="C90">
        <v>95.6</v>
      </c>
    </row>
    <row r="91" spans="1:3" ht="11.25" x14ac:dyDescent="0.2">
      <c r="A91" t="s">
        <v>1753</v>
      </c>
      <c r="B91" t="s">
        <v>428</v>
      </c>
      <c r="C91">
        <v>95.6</v>
      </c>
    </row>
    <row r="92" spans="1:3" ht="11.25" x14ac:dyDescent="0.2">
      <c r="A92" t="s">
        <v>1497</v>
      </c>
      <c r="B92" t="s">
        <v>418</v>
      </c>
      <c r="C92">
        <v>218.22</v>
      </c>
    </row>
    <row r="93" spans="1:3" ht="11.25" x14ac:dyDescent="0.2">
      <c r="A93" t="s">
        <v>1409</v>
      </c>
      <c r="B93" t="s">
        <v>418</v>
      </c>
      <c r="C93">
        <v>218.22</v>
      </c>
    </row>
    <row r="94" spans="1:3" ht="11.25" x14ac:dyDescent="0.2">
      <c r="A94" t="s">
        <v>1885</v>
      </c>
      <c r="B94" t="s">
        <v>418</v>
      </c>
      <c r="C94">
        <v>218.22</v>
      </c>
    </row>
    <row r="95" spans="1:3" ht="11.25" x14ac:dyDescent="0.2">
      <c r="A95" t="s">
        <v>2283</v>
      </c>
      <c r="B95" t="s">
        <v>418</v>
      </c>
      <c r="C95">
        <v>218.22</v>
      </c>
    </row>
    <row r="96" spans="1:3" ht="11.25" x14ac:dyDescent="0.2">
      <c r="A96" t="s">
        <v>1494</v>
      </c>
      <c r="B96" t="s">
        <v>418</v>
      </c>
      <c r="C96">
        <v>218.22</v>
      </c>
    </row>
    <row r="97" spans="1:3" ht="11.25" x14ac:dyDescent="0.2">
      <c r="A97" t="s">
        <v>442</v>
      </c>
      <c r="B97" t="s">
        <v>418</v>
      </c>
      <c r="C97">
        <v>218.22</v>
      </c>
    </row>
    <row r="98" spans="1:3" ht="11.25" x14ac:dyDescent="0.2">
      <c r="A98" t="s">
        <v>1416</v>
      </c>
      <c r="B98" t="s">
        <v>418</v>
      </c>
      <c r="C98">
        <v>218.22</v>
      </c>
    </row>
    <row r="99" spans="1:3" ht="11.25" x14ac:dyDescent="0.2">
      <c r="A99" t="s">
        <v>1419</v>
      </c>
      <c r="B99" t="s">
        <v>418</v>
      </c>
      <c r="C99">
        <v>218.22</v>
      </c>
    </row>
    <row r="100" spans="1:3" ht="11.25" x14ac:dyDescent="0.2">
      <c r="A100" t="s">
        <v>1106</v>
      </c>
      <c r="B100" t="s">
        <v>418</v>
      </c>
      <c r="C100">
        <v>218.22</v>
      </c>
    </row>
    <row r="101" spans="1:3" ht="11.25" x14ac:dyDescent="0.2">
      <c r="A101" t="s">
        <v>2076</v>
      </c>
      <c r="B101" t="s">
        <v>418</v>
      </c>
      <c r="C101">
        <v>218.22</v>
      </c>
    </row>
    <row r="102" spans="1:3" ht="11.25" x14ac:dyDescent="0.2">
      <c r="A102" t="s">
        <v>1668</v>
      </c>
      <c r="B102" t="s">
        <v>418</v>
      </c>
      <c r="C102">
        <v>218.22</v>
      </c>
    </row>
    <row r="103" spans="1:3" ht="11.25" x14ac:dyDescent="0.2">
      <c r="A103" t="s">
        <v>1110</v>
      </c>
      <c r="B103" t="s">
        <v>418</v>
      </c>
      <c r="C103">
        <v>218.22</v>
      </c>
    </row>
    <row r="104" spans="1:3" ht="11.25" x14ac:dyDescent="0.2">
      <c r="A104" t="s">
        <v>1112</v>
      </c>
      <c r="B104" t="s">
        <v>418</v>
      </c>
      <c r="C104">
        <v>218.22</v>
      </c>
    </row>
    <row r="105" spans="1:3" ht="11.25" x14ac:dyDescent="0.2">
      <c r="A105" t="s">
        <v>424</v>
      </c>
      <c r="B105" t="s">
        <v>418</v>
      </c>
      <c r="C105">
        <v>218.22</v>
      </c>
    </row>
    <row r="106" spans="1:3" ht="11.25" x14ac:dyDescent="0.2">
      <c r="A106" t="s">
        <v>423</v>
      </c>
      <c r="B106" t="s">
        <v>418</v>
      </c>
      <c r="C106">
        <v>218.22</v>
      </c>
    </row>
    <row r="107" spans="1:3" ht="11.25" x14ac:dyDescent="0.2">
      <c r="A107" t="s">
        <v>422</v>
      </c>
      <c r="B107" t="s">
        <v>418</v>
      </c>
      <c r="C107">
        <v>218.22</v>
      </c>
    </row>
    <row r="108" spans="1:3" ht="11.25" x14ac:dyDescent="0.2">
      <c r="A108" t="s">
        <v>2137</v>
      </c>
      <c r="B108" t="s">
        <v>418</v>
      </c>
      <c r="C108">
        <v>218.22</v>
      </c>
    </row>
    <row r="109" spans="1:3" ht="11.25" x14ac:dyDescent="0.2">
      <c r="A109" t="s">
        <v>1905</v>
      </c>
      <c r="B109" t="s">
        <v>418</v>
      </c>
      <c r="C109">
        <v>218.22</v>
      </c>
    </row>
    <row r="110" spans="1:3" ht="11.25" x14ac:dyDescent="0.2">
      <c r="A110" t="s">
        <v>1236</v>
      </c>
      <c r="B110" t="s">
        <v>418</v>
      </c>
      <c r="C110">
        <v>218.22</v>
      </c>
    </row>
    <row r="111" spans="1:3" ht="11.25" x14ac:dyDescent="0.2">
      <c r="A111" t="s">
        <v>1620</v>
      </c>
      <c r="B111" t="s">
        <v>418</v>
      </c>
      <c r="C111">
        <v>218.22</v>
      </c>
    </row>
    <row r="112" spans="1:3" ht="11.25" x14ac:dyDescent="0.2">
      <c r="A112" t="s">
        <v>420</v>
      </c>
      <c r="B112" t="s">
        <v>418</v>
      </c>
      <c r="C112">
        <v>218.22</v>
      </c>
    </row>
    <row r="113" spans="1:3" ht="11.25" x14ac:dyDescent="0.2">
      <c r="A113" t="s">
        <v>1700</v>
      </c>
      <c r="B113" t="s">
        <v>418</v>
      </c>
      <c r="C113">
        <v>218.22</v>
      </c>
    </row>
    <row r="114" spans="1:3" ht="11.25" x14ac:dyDescent="0.2">
      <c r="A114" t="s">
        <v>1699</v>
      </c>
      <c r="B114" t="s">
        <v>418</v>
      </c>
      <c r="C114">
        <v>218.22</v>
      </c>
    </row>
    <row r="115" spans="1:3" ht="11.25" x14ac:dyDescent="0.2">
      <c r="A115" t="s">
        <v>1174</v>
      </c>
      <c r="B115" t="s">
        <v>418</v>
      </c>
      <c r="C115">
        <v>218.22</v>
      </c>
    </row>
    <row r="116" spans="1:3" ht="11.25" x14ac:dyDescent="0.2">
      <c r="A116" t="s">
        <v>1698</v>
      </c>
      <c r="B116" t="s">
        <v>418</v>
      </c>
      <c r="C116">
        <v>218.22</v>
      </c>
    </row>
    <row r="117" spans="1:3" ht="11.25" x14ac:dyDescent="0.2">
      <c r="A117" t="s">
        <v>1175</v>
      </c>
      <c r="B117" t="s">
        <v>418</v>
      </c>
      <c r="C117">
        <v>218.22</v>
      </c>
    </row>
    <row r="118" spans="1:3" ht="11.25" x14ac:dyDescent="0.2">
      <c r="A118" t="s">
        <v>1177</v>
      </c>
      <c r="B118" t="s">
        <v>418</v>
      </c>
      <c r="C118">
        <v>218.22</v>
      </c>
    </row>
    <row r="119" spans="1:3" ht="11.25" x14ac:dyDescent="0.2">
      <c r="A119" t="s">
        <v>1912</v>
      </c>
      <c r="B119" t="s">
        <v>418</v>
      </c>
      <c r="C119">
        <v>218.22</v>
      </c>
    </row>
    <row r="120" spans="1:3" ht="11.25" x14ac:dyDescent="0.2">
      <c r="A120" t="s">
        <v>1754</v>
      </c>
      <c r="B120" t="s">
        <v>481</v>
      </c>
      <c r="C120">
        <v>414.82</v>
      </c>
    </row>
    <row r="121" spans="1:3" ht="11.25" x14ac:dyDescent="0.2">
      <c r="A121" t="s">
        <v>2181</v>
      </c>
      <c r="B121" t="s">
        <v>481</v>
      </c>
      <c r="C121">
        <v>414.82</v>
      </c>
    </row>
    <row r="122" spans="1:3" ht="11.25" x14ac:dyDescent="0.2">
      <c r="A122" t="s">
        <v>859</v>
      </c>
      <c r="B122" t="s">
        <v>481</v>
      </c>
      <c r="C122">
        <v>414.82</v>
      </c>
    </row>
    <row r="123" spans="1:3" ht="11.25" x14ac:dyDescent="0.2">
      <c r="A123" t="s">
        <v>1586</v>
      </c>
      <c r="B123" t="s">
        <v>481</v>
      </c>
      <c r="C123">
        <v>414.82</v>
      </c>
    </row>
    <row r="124" spans="1:3" ht="11.25" x14ac:dyDescent="0.2">
      <c r="A124" t="s">
        <v>1147</v>
      </c>
      <c r="B124" t="s">
        <v>481</v>
      </c>
      <c r="C124">
        <v>414.82</v>
      </c>
    </row>
    <row r="125" spans="1:3" ht="11.25" x14ac:dyDescent="0.2">
      <c r="A125" t="s">
        <v>2156</v>
      </c>
      <c r="B125" t="s">
        <v>432</v>
      </c>
      <c r="C125">
        <v>996.87</v>
      </c>
    </row>
    <row r="126" spans="1:3" ht="11.25" x14ac:dyDescent="0.2">
      <c r="A126" t="s">
        <v>1115</v>
      </c>
      <c r="B126" t="s">
        <v>1114</v>
      </c>
      <c r="C126">
        <v>1250.5</v>
      </c>
    </row>
    <row r="127" spans="1:3" ht="11.25" x14ac:dyDescent="0.2">
      <c r="A127" t="s">
        <v>1084</v>
      </c>
      <c r="B127" t="s">
        <v>532</v>
      </c>
      <c r="C127">
        <v>1278.9000000000001</v>
      </c>
    </row>
    <row r="128" spans="1:3" ht="11.25" x14ac:dyDescent="0.2">
      <c r="A128" t="s">
        <v>609</v>
      </c>
      <c r="B128" t="s">
        <v>610</v>
      </c>
      <c r="C128">
        <v>1015</v>
      </c>
    </row>
    <row r="129" spans="1:3" ht="11.25" x14ac:dyDescent="0.2">
      <c r="A129" t="s">
        <v>1208</v>
      </c>
      <c r="B129" t="s">
        <v>1209</v>
      </c>
      <c r="C129">
        <v>240.01</v>
      </c>
    </row>
    <row r="130" spans="1:3" ht="11.25" x14ac:dyDescent="0.2">
      <c r="A130" t="s">
        <v>1608</v>
      </c>
      <c r="B130" t="s">
        <v>590</v>
      </c>
      <c r="C130">
        <v>158.68</v>
      </c>
    </row>
    <row r="131" spans="1:3" ht="11.25" x14ac:dyDescent="0.2">
      <c r="A131" t="s">
        <v>873</v>
      </c>
      <c r="B131" t="s">
        <v>590</v>
      </c>
      <c r="C131">
        <v>158.68</v>
      </c>
    </row>
    <row r="132" spans="1:3" ht="11.25" x14ac:dyDescent="0.2">
      <c r="A132" t="s">
        <v>874</v>
      </c>
      <c r="B132" t="s">
        <v>590</v>
      </c>
      <c r="C132">
        <v>158.68</v>
      </c>
    </row>
    <row r="133" spans="1:3" ht="11.25" x14ac:dyDescent="0.2">
      <c r="A133" t="s">
        <v>499</v>
      </c>
      <c r="B133" t="s">
        <v>428</v>
      </c>
      <c r="C133">
        <v>95.6</v>
      </c>
    </row>
    <row r="134" spans="1:3" ht="11.25" x14ac:dyDescent="0.2">
      <c r="A134" t="s">
        <v>482</v>
      </c>
      <c r="B134" t="s">
        <v>428</v>
      </c>
      <c r="C134">
        <v>95.6</v>
      </c>
    </row>
    <row r="135" spans="1:3" ht="11.25" x14ac:dyDescent="0.2">
      <c r="A135" t="s">
        <v>1182</v>
      </c>
      <c r="B135" t="s">
        <v>428</v>
      </c>
      <c r="C135">
        <v>95.6</v>
      </c>
    </row>
    <row r="136" spans="1:3" ht="11.25" x14ac:dyDescent="0.2">
      <c r="A136" t="s">
        <v>479</v>
      </c>
      <c r="B136" t="s">
        <v>428</v>
      </c>
      <c r="C136">
        <v>95.6</v>
      </c>
    </row>
    <row r="137" spans="1:3" ht="11.25" x14ac:dyDescent="0.2">
      <c r="A137" t="s">
        <v>2148</v>
      </c>
      <c r="B137" t="s">
        <v>428</v>
      </c>
      <c r="C137">
        <v>95.6</v>
      </c>
    </row>
    <row r="138" spans="1:3" ht="11.25" x14ac:dyDescent="0.2">
      <c r="A138" t="s">
        <v>502</v>
      </c>
      <c r="B138" t="s">
        <v>428</v>
      </c>
      <c r="C138">
        <v>95.6</v>
      </c>
    </row>
    <row r="139" spans="1:3" ht="11.25" x14ac:dyDescent="0.2">
      <c r="A139" t="s">
        <v>1735</v>
      </c>
      <c r="B139" t="s">
        <v>428</v>
      </c>
      <c r="C139">
        <v>95.6</v>
      </c>
    </row>
    <row r="140" spans="1:3" ht="11.25" x14ac:dyDescent="0.2">
      <c r="A140" t="s">
        <v>1626</v>
      </c>
      <c r="B140" t="s">
        <v>428</v>
      </c>
      <c r="C140">
        <v>95.6</v>
      </c>
    </row>
    <row r="141" spans="1:3" ht="11.25" x14ac:dyDescent="0.2">
      <c r="A141" t="s">
        <v>1184</v>
      </c>
      <c r="B141" t="s">
        <v>428</v>
      </c>
      <c r="C141">
        <v>95.6</v>
      </c>
    </row>
    <row r="142" spans="1:3" ht="11.25" x14ac:dyDescent="0.2">
      <c r="A142" t="s">
        <v>471</v>
      </c>
      <c r="B142" t="s">
        <v>428</v>
      </c>
      <c r="C142">
        <v>95.6</v>
      </c>
    </row>
    <row r="143" spans="1:3" ht="11.25" x14ac:dyDescent="0.2">
      <c r="A143" t="s">
        <v>2107</v>
      </c>
      <c r="B143" t="s">
        <v>428</v>
      </c>
      <c r="C143">
        <v>95.6</v>
      </c>
    </row>
    <row r="144" spans="1:3" ht="11.25" x14ac:dyDescent="0.2">
      <c r="A144" t="s">
        <v>2109</v>
      </c>
      <c r="B144" t="s">
        <v>428</v>
      </c>
      <c r="C144">
        <v>95.6</v>
      </c>
    </row>
    <row r="145" spans="1:3" ht="11.25" x14ac:dyDescent="0.2">
      <c r="A145" t="s">
        <v>2111</v>
      </c>
      <c r="B145" t="s">
        <v>428</v>
      </c>
      <c r="C145">
        <v>95.6</v>
      </c>
    </row>
    <row r="146" spans="1:3" ht="11.25" x14ac:dyDescent="0.2">
      <c r="A146" t="s">
        <v>466</v>
      </c>
      <c r="B146" t="s">
        <v>428</v>
      </c>
      <c r="C146">
        <v>95.6</v>
      </c>
    </row>
    <row r="147" spans="1:3" ht="11.25" x14ac:dyDescent="0.2">
      <c r="A147" t="s">
        <v>463</v>
      </c>
      <c r="B147" t="s">
        <v>428</v>
      </c>
      <c r="C147">
        <v>95.6</v>
      </c>
    </row>
    <row r="148" spans="1:3" ht="11.25" x14ac:dyDescent="0.2">
      <c r="A148" t="s">
        <v>2258</v>
      </c>
      <c r="B148" t="s">
        <v>428</v>
      </c>
      <c r="C148">
        <v>95.6</v>
      </c>
    </row>
    <row r="149" spans="1:3" ht="11.25" x14ac:dyDescent="0.2">
      <c r="A149" t="s">
        <v>462</v>
      </c>
      <c r="B149" t="s">
        <v>428</v>
      </c>
      <c r="C149">
        <v>95.6</v>
      </c>
    </row>
    <row r="150" spans="1:3" ht="11.25" x14ac:dyDescent="0.2">
      <c r="A150" t="s">
        <v>513</v>
      </c>
      <c r="B150" t="s">
        <v>428</v>
      </c>
      <c r="C150">
        <v>95.6</v>
      </c>
    </row>
    <row r="151" spans="1:3" ht="11.25" x14ac:dyDescent="0.2">
      <c r="A151" t="s">
        <v>2259</v>
      </c>
      <c r="B151" t="s">
        <v>428</v>
      </c>
      <c r="C151">
        <v>95.6</v>
      </c>
    </row>
    <row r="152" spans="1:3" ht="11.25" x14ac:dyDescent="0.2">
      <c r="A152" t="s">
        <v>1190</v>
      </c>
      <c r="B152" t="s">
        <v>428</v>
      </c>
      <c r="C152">
        <v>95.6</v>
      </c>
    </row>
    <row r="153" spans="1:3" ht="11.25" x14ac:dyDescent="0.2">
      <c r="A153" t="s">
        <v>1745</v>
      </c>
      <c r="B153" t="s">
        <v>428</v>
      </c>
      <c r="C153">
        <v>95.6</v>
      </c>
    </row>
    <row r="154" spans="1:3" ht="11.25" x14ac:dyDescent="0.2">
      <c r="A154" t="s">
        <v>1256</v>
      </c>
      <c r="B154" t="s">
        <v>428</v>
      </c>
      <c r="C154">
        <v>95.6</v>
      </c>
    </row>
    <row r="155" spans="1:3" ht="11.25" x14ac:dyDescent="0.2">
      <c r="A155" t="s">
        <v>2300</v>
      </c>
      <c r="B155" t="s">
        <v>428</v>
      </c>
      <c r="C155">
        <v>95.6</v>
      </c>
    </row>
    <row r="156" spans="1:3" ht="11.25" x14ac:dyDescent="0.2">
      <c r="A156" t="s">
        <v>2302</v>
      </c>
      <c r="B156" t="s">
        <v>428</v>
      </c>
      <c r="C156">
        <v>95.6</v>
      </c>
    </row>
    <row r="157" spans="1:3" ht="11.25" x14ac:dyDescent="0.2">
      <c r="A157" t="s">
        <v>1635</v>
      </c>
      <c r="B157" t="s">
        <v>428</v>
      </c>
      <c r="C157">
        <v>95.6</v>
      </c>
    </row>
    <row r="158" spans="1:3" ht="11.25" x14ac:dyDescent="0.2">
      <c r="A158" t="s">
        <v>2297</v>
      </c>
      <c r="B158" t="s">
        <v>428</v>
      </c>
      <c r="C158">
        <v>95.6</v>
      </c>
    </row>
    <row r="159" spans="1:3" ht="11.25" x14ac:dyDescent="0.2">
      <c r="A159" t="s">
        <v>1195</v>
      </c>
      <c r="B159" t="s">
        <v>428</v>
      </c>
      <c r="C159">
        <v>95.6</v>
      </c>
    </row>
    <row r="160" spans="1:3" ht="11.25" x14ac:dyDescent="0.2">
      <c r="A160" t="s">
        <v>690</v>
      </c>
      <c r="B160" t="s">
        <v>428</v>
      </c>
      <c r="C160">
        <v>95.6</v>
      </c>
    </row>
    <row r="161" spans="1:3" ht="11.25" x14ac:dyDescent="0.2">
      <c r="A161" t="s">
        <v>1196</v>
      </c>
      <c r="B161" t="s">
        <v>428</v>
      </c>
      <c r="C161">
        <v>95.6</v>
      </c>
    </row>
    <row r="162" spans="1:3" ht="11.25" x14ac:dyDescent="0.2">
      <c r="A162" t="s">
        <v>1748</v>
      </c>
      <c r="B162" t="s">
        <v>428</v>
      </c>
      <c r="C162">
        <v>95.6</v>
      </c>
    </row>
    <row r="163" spans="1:3" ht="11.25" x14ac:dyDescent="0.2">
      <c r="A163" t="s">
        <v>1639</v>
      </c>
      <c r="B163" t="s">
        <v>428</v>
      </c>
      <c r="C163">
        <v>95.6</v>
      </c>
    </row>
    <row r="164" spans="1:3" ht="11.25" x14ac:dyDescent="0.2">
      <c r="A164" t="s">
        <v>1260</v>
      </c>
      <c r="B164" t="s">
        <v>428</v>
      </c>
      <c r="C164">
        <v>95.6</v>
      </c>
    </row>
    <row r="165" spans="1:3" ht="11.25" x14ac:dyDescent="0.2">
      <c r="A165" t="s">
        <v>680</v>
      </c>
      <c r="B165" t="s">
        <v>428</v>
      </c>
      <c r="C165">
        <v>95.6</v>
      </c>
    </row>
    <row r="166" spans="1:3" ht="11.25" x14ac:dyDescent="0.2">
      <c r="A166" t="s">
        <v>2303</v>
      </c>
      <c r="B166" t="s">
        <v>428</v>
      </c>
      <c r="C166">
        <v>95.6</v>
      </c>
    </row>
    <row r="167" spans="1:3" ht="11.25" x14ac:dyDescent="0.2">
      <c r="A167" t="s">
        <v>624</v>
      </c>
      <c r="B167" t="s">
        <v>428</v>
      </c>
      <c r="C167">
        <v>95.6</v>
      </c>
    </row>
    <row r="168" spans="1:3" ht="11.25" x14ac:dyDescent="0.2">
      <c r="A168" t="s">
        <v>1199</v>
      </c>
      <c r="B168" t="s">
        <v>428</v>
      </c>
      <c r="C168">
        <v>95.6</v>
      </c>
    </row>
    <row r="169" spans="1:3" ht="11.25" x14ac:dyDescent="0.2">
      <c r="A169" t="s">
        <v>3367</v>
      </c>
      <c r="B169" t="s">
        <v>619</v>
      </c>
      <c r="C169">
        <v>522.77</v>
      </c>
    </row>
    <row r="170" spans="1:3" ht="11.25" x14ac:dyDescent="0.2">
      <c r="A170" t="s">
        <v>923</v>
      </c>
      <c r="B170" t="s">
        <v>456</v>
      </c>
      <c r="C170">
        <v>1198.17</v>
      </c>
    </row>
    <row r="171" spans="1:3" ht="11.25" x14ac:dyDescent="0.2">
      <c r="A171" t="s">
        <v>1471</v>
      </c>
      <c r="B171" t="s">
        <v>456</v>
      </c>
      <c r="C171">
        <v>1198.17</v>
      </c>
    </row>
    <row r="172" spans="1:3" ht="11.25" x14ac:dyDescent="0.2">
      <c r="A172" t="s">
        <v>762</v>
      </c>
      <c r="B172" t="s">
        <v>456</v>
      </c>
      <c r="C172">
        <v>1198.17</v>
      </c>
    </row>
    <row r="173" spans="1:3" ht="11.25" x14ac:dyDescent="0.2">
      <c r="A173" t="s">
        <v>922</v>
      </c>
      <c r="B173" t="s">
        <v>456</v>
      </c>
      <c r="C173">
        <v>1198.17</v>
      </c>
    </row>
    <row r="174" spans="1:3" ht="11.25" x14ac:dyDescent="0.2">
      <c r="A174" t="s">
        <v>1487</v>
      </c>
      <c r="B174" t="s">
        <v>456</v>
      </c>
      <c r="C174">
        <v>1198.17</v>
      </c>
    </row>
    <row r="175" spans="1:3" ht="11.25" x14ac:dyDescent="0.2">
      <c r="A175" t="s">
        <v>763</v>
      </c>
      <c r="B175" t="s">
        <v>456</v>
      </c>
      <c r="C175">
        <v>1198.17</v>
      </c>
    </row>
    <row r="176" spans="1:3" ht="11.25" x14ac:dyDescent="0.2">
      <c r="A176" t="s">
        <v>1881</v>
      </c>
      <c r="B176" t="s">
        <v>456</v>
      </c>
      <c r="C176">
        <v>1198.17</v>
      </c>
    </row>
    <row r="177" spans="1:3" ht="11.25" x14ac:dyDescent="0.2">
      <c r="A177" t="s">
        <v>1525</v>
      </c>
      <c r="B177" t="s">
        <v>664</v>
      </c>
      <c r="C177">
        <v>722.68</v>
      </c>
    </row>
    <row r="178" spans="1:3" ht="11.25" x14ac:dyDescent="0.2">
      <c r="A178" t="s">
        <v>697</v>
      </c>
      <c r="B178" t="s">
        <v>664</v>
      </c>
      <c r="C178">
        <v>722.68</v>
      </c>
    </row>
    <row r="179" spans="1:3" ht="11.25" x14ac:dyDescent="0.2">
      <c r="A179" t="s">
        <v>969</v>
      </c>
      <c r="B179" t="s">
        <v>664</v>
      </c>
      <c r="C179">
        <v>722.68</v>
      </c>
    </row>
    <row r="180" spans="1:3" ht="11.25" x14ac:dyDescent="0.2">
      <c r="A180" t="s">
        <v>663</v>
      </c>
      <c r="B180" t="s">
        <v>664</v>
      </c>
      <c r="C180">
        <v>722.68</v>
      </c>
    </row>
    <row r="181" spans="1:3" ht="11.25" x14ac:dyDescent="0.2">
      <c r="A181" t="s">
        <v>1373</v>
      </c>
      <c r="B181" t="s">
        <v>664</v>
      </c>
      <c r="C181">
        <v>722.68</v>
      </c>
    </row>
    <row r="182" spans="1:3" ht="11.25" x14ac:dyDescent="0.2">
      <c r="A182" t="s">
        <v>2296</v>
      </c>
      <c r="B182" t="s">
        <v>664</v>
      </c>
      <c r="C182">
        <v>722.68</v>
      </c>
    </row>
    <row r="183" spans="1:3" ht="11.25" x14ac:dyDescent="0.2">
      <c r="A183" t="s">
        <v>667</v>
      </c>
      <c r="B183" t="s">
        <v>428</v>
      </c>
      <c r="C183">
        <v>338.61</v>
      </c>
    </row>
    <row r="184" spans="1:3" ht="11.25" x14ac:dyDescent="0.2">
      <c r="A184" t="s">
        <v>700</v>
      </c>
      <c r="B184" t="s">
        <v>428</v>
      </c>
      <c r="C184">
        <v>338.61</v>
      </c>
    </row>
    <row r="185" spans="1:3" ht="11.25" x14ac:dyDescent="0.2">
      <c r="A185" t="s">
        <v>704</v>
      </c>
      <c r="B185" t="s">
        <v>664</v>
      </c>
      <c r="C185">
        <v>722.68</v>
      </c>
    </row>
    <row r="186" spans="1:3" ht="11.25" x14ac:dyDescent="0.2">
      <c r="A186" t="s">
        <v>1532</v>
      </c>
      <c r="B186" t="s">
        <v>428</v>
      </c>
      <c r="C186">
        <v>338.61</v>
      </c>
    </row>
    <row r="187" spans="1:3" ht="11.25" x14ac:dyDescent="0.2">
      <c r="A187" t="s">
        <v>1533</v>
      </c>
      <c r="B187" t="s">
        <v>428</v>
      </c>
      <c r="C187">
        <v>338.61</v>
      </c>
    </row>
    <row r="188" spans="1:3" ht="11.25" x14ac:dyDescent="0.2">
      <c r="A188" t="s">
        <v>1534</v>
      </c>
      <c r="B188" t="s">
        <v>428</v>
      </c>
      <c r="C188">
        <v>338.61</v>
      </c>
    </row>
    <row r="189" spans="1:3" ht="11.25" x14ac:dyDescent="0.2">
      <c r="A189" t="s">
        <v>1387</v>
      </c>
      <c r="B189" t="s">
        <v>428</v>
      </c>
      <c r="C189">
        <v>338.61</v>
      </c>
    </row>
    <row r="190" spans="1:3" ht="11.25" x14ac:dyDescent="0.2">
      <c r="A190" t="s">
        <v>1915</v>
      </c>
      <c r="B190" t="s">
        <v>428</v>
      </c>
      <c r="C190">
        <v>338.61</v>
      </c>
    </row>
    <row r="191" spans="1:3" ht="11.25" x14ac:dyDescent="0.2">
      <c r="A191" t="s">
        <v>1330</v>
      </c>
      <c r="B191" t="s">
        <v>559</v>
      </c>
      <c r="C191">
        <v>1177.0999999999999</v>
      </c>
    </row>
    <row r="192" spans="1:3" ht="11.25" x14ac:dyDescent="0.2">
      <c r="A192" t="s">
        <v>1004</v>
      </c>
      <c r="B192" t="s">
        <v>559</v>
      </c>
      <c r="C192">
        <v>1177.0999999999999</v>
      </c>
    </row>
    <row r="193" spans="1:3" ht="11.25" x14ac:dyDescent="0.2">
      <c r="A193" t="s">
        <v>1873</v>
      </c>
      <c r="B193" t="s">
        <v>456</v>
      </c>
      <c r="C193">
        <v>1198.17</v>
      </c>
    </row>
    <row r="194" spans="1:3" ht="11.25" x14ac:dyDescent="0.2">
      <c r="A194" t="s">
        <v>1082</v>
      </c>
      <c r="B194" t="s">
        <v>428</v>
      </c>
      <c r="C194">
        <v>358.99</v>
      </c>
    </row>
    <row r="195" spans="1:3" ht="11.25" x14ac:dyDescent="0.2">
      <c r="A195" t="s">
        <v>636</v>
      </c>
      <c r="B195" t="s">
        <v>428</v>
      </c>
      <c r="C195">
        <v>262.27</v>
      </c>
    </row>
    <row r="196" spans="1:3" ht="11.25" x14ac:dyDescent="0.2">
      <c r="A196" t="s">
        <v>803</v>
      </c>
      <c r="B196" t="s">
        <v>428</v>
      </c>
      <c r="C196">
        <v>262.27</v>
      </c>
    </row>
    <row r="197" spans="1:3" ht="11.25" x14ac:dyDescent="0.2">
      <c r="A197" t="s">
        <v>939</v>
      </c>
      <c r="B197" t="s">
        <v>428</v>
      </c>
      <c r="C197">
        <v>262.27</v>
      </c>
    </row>
    <row r="198" spans="1:3" ht="11.25" x14ac:dyDescent="0.2">
      <c r="A198" t="s">
        <v>805</v>
      </c>
      <c r="B198" t="s">
        <v>428</v>
      </c>
      <c r="C198">
        <v>262.27</v>
      </c>
    </row>
    <row r="199" spans="1:3" ht="11.25" x14ac:dyDescent="0.2">
      <c r="A199" t="s">
        <v>1430</v>
      </c>
      <c r="B199" t="s">
        <v>428</v>
      </c>
      <c r="C199">
        <v>262.27</v>
      </c>
    </row>
    <row r="200" spans="1:3" ht="11.25" x14ac:dyDescent="0.2">
      <c r="A200" t="s">
        <v>1144</v>
      </c>
      <c r="B200" t="s">
        <v>428</v>
      </c>
      <c r="C200">
        <v>262.27</v>
      </c>
    </row>
    <row r="201" spans="1:3" ht="11.25" x14ac:dyDescent="0.2">
      <c r="A201" t="s">
        <v>646</v>
      </c>
      <c r="B201" t="s">
        <v>428</v>
      </c>
      <c r="C201">
        <v>262.27</v>
      </c>
    </row>
    <row r="202" spans="1:3" ht="11.25" x14ac:dyDescent="0.2">
      <c r="A202" t="s">
        <v>806</v>
      </c>
      <c r="B202" t="s">
        <v>428</v>
      </c>
      <c r="C202">
        <v>262.27</v>
      </c>
    </row>
    <row r="203" spans="1:3" ht="11.25" x14ac:dyDescent="0.2">
      <c r="A203" t="s">
        <v>1526</v>
      </c>
      <c r="B203" t="s">
        <v>934</v>
      </c>
      <c r="C203">
        <v>2086.84</v>
      </c>
    </row>
    <row r="204" spans="1:3" ht="11.25" x14ac:dyDescent="0.2">
      <c r="A204" t="s">
        <v>928</v>
      </c>
      <c r="B204" t="s">
        <v>653</v>
      </c>
      <c r="C204">
        <v>1608.56</v>
      </c>
    </row>
    <row r="205" spans="1:3" ht="11.25" x14ac:dyDescent="0.2">
      <c r="A205" t="s">
        <v>2223</v>
      </c>
      <c r="B205" t="s">
        <v>653</v>
      </c>
      <c r="C205">
        <v>1608.56</v>
      </c>
    </row>
    <row r="206" spans="1:3" ht="11.25" x14ac:dyDescent="0.2">
      <c r="A206" t="s">
        <v>1486</v>
      </c>
      <c r="B206" t="s">
        <v>653</v>
      </c>
      <c r="C206">
        <v>1608.56</v>
      </c>
    </row>
    <row r="207" spans="1:3" ht="11.25" x14ac:dyDescent="0.2">
      <c r="A207" t="s">
        <v>1485</v>
      </c>
      <c r="B207" t="s">
        <v>653</v>
      </c>
      <c r="C207">
        <v>1608.56</v>
      </c>
    </row>
    <row r="208" spans="1:3" ht="11.25" x14ac:dyDescent="0.2">
      <c r="A208" t="s">
        <v>1435</v>
      </c>
      <c r="B208" t="s">
        <v>653</v>
      </c>
      <c r="C208">
        <v>1608.56</v>
      </c>
    </row>
    <row r="209" spans="1:3" ht="11.25" x14ac:dyDescent="0.2">
      <c r="A209" t="s">
        <v>656</v>
      </c>
      <c r="B209" t="s">
        <v>648</v>
      </c>
      <c r="C209">
        <v>444.97</v>
      </c>
    </row>
    <row r="210" spans="1:3" ht="11.25" x14ac:dyDescent="0.2">
      <c r="A210" t="s">
        <v>1481</v>
      </c>
      <c r="B210" t="s">
        <v>648</v>
      </c>
      <c r="C210">
        <v>444.97</v>
      </c>
    </row>
    <row r="211" spans="1:3" ht="11.25" x14ac:dyDescent="0.2">
      <c r="A211" t="s">
        <v>1578</v>
      </c>
      <c r="B211" t="s">
        <v>428</v>
      </c>
      <c r="C211">
        <v>338.61</v>
      </c>
    </row>
    <row r="212" spans="1:3" ht="11.25" x14ac:dyDescent="0.2">
      <c r="A212" t="s">
        <v>2134</v>
      </c>
      <c r="B212" t="s">
        <v>418</v>
      </c>
      <c r="C212">
        <v>218.22</v>
      </c>
    </row>
    <row r="213" spans="1:3" ht="11.25" x14ac:dyDescent="0.2">
      <c r="A213" t="s">
        <v>1171</v>
      </c>
      <c r="B213" t="s">
        <v>418</v>
      </c>
      <c r="C213">
        <v>218.22</v>
      </c>
    </row>
    <row r="214" spans="1:3" ht="11.25" x14ac:dyDescent="0.2">
      <c r="A214" t="s">
        <v>2136</v>
      </c>
      <c r="B214" t="s">
        <v>418</v>
      </c>
      <c r="C214">
        <v>218.22</v>
      </c>
    </row>
    <row r="215" spans="1:3" ht="11.25" x14ac:dyDescent="0.2">
      <c r="A215" t="s">
        <v>2135</v>
      </c>
      <c r="B215" t="s">
        <v>418</v>
      </c>
      <c r="C215">
        <v>218.22</v>
      </c>
    </row>
    <row r="216" spans="1:3" ht="11.25" x14ac:dyDescent="0.2">
      <c r="A216" t="s">
        <v>2139</v>
      </c>
      <c r="B216" t="s">
        <v>418</v>
      </c>
      <c r="C216">
        <v>218.22</v>
      </c>
    </row>
    <row r="217" spans="1:3" ht="11.25" x14ac:dyDescent="0.2">
      <c r="A217" t="s">
        <v>1235</v>
      </c>
      <c r="B217" t="s">
        <v>418</v>
      </c>
      <c r="C217">
        <v>218.22</v>
      </c>
    </row>
    <row r="218" spans="1:3" ht="11.25" x14ac:dyDescent="0.2">
      <c r="A218" t="s">
        <v>495</v>
      </c>
      <c r="B218" t="s">
        <v>418</v>
      </c>
      <c r="C218">
        <v>218.22</v>
      </c>
    </row>
    <row r="219" spans="1:3" ht="11.25" x14ac:dyDescent="0.2">
      <c r="A219" t="s">
        <v>1239</v>
      </c>
      <c r="B219" t="s">
        <v>418</v>
      </c>
      <c r="C219">
        <v>218.22</v>
      </c>
    </row>
    <row r="220" spans="1:3" ht="11.25" x14ac:dyDescent="0.2">
      <c r="A220" t="s">
        <v>1908</v>
      </c>
      <c r="B220" t="s">
        <v>418</v>
      </c>
      <c r="C220">
        <v>218.22</v>
      </c>
    </row>
    <row r="221" spans="1:3" ht="11.25" x14ac:dyDescent="0.2">
      <c r="A221" t="s">
        <v>1173</v>
      </c>
      <c r="B221" t="s">
        <v>418</v>
      </c>
      <c r="C221">
        <v>218.22</v>
      </c>
    </row>
    <row r="222" spans="1:3" ht="11.25" x14ac:dyDescent="0.2">
      <c r="A222" t="s">
        <v>1658</v>
      </c>
      <c r="B222" t="s">
        <v>418</v>
      </c>
      <c r="C222">
        <v>218.22</v>
      </c>
    </row>
    <row r="223" spans="1:3" ht="11.25" x14ac:dyDescent="0.2">
      <c r="A223" t="s">
        <v>419</v>
      </c>
      <c r="B223" t="s">
        <v>418</v>
      </c>
      <c r="C223">
        <v>218.22</v>
      </c>
    </row>
    <row r="224" spans="1:3" ht="11.25" x14ac:dyDescent="0.2">
      <c r="A224" t="s">
        <v>1657</v>
      </c>
      <c r="B224" t="s">
        <v>418</v>
      </c>
      <c r="C224">
        <v>218.22</v>
      </c>
    </row>
    <row r="225" spans="1:3" ht="11.25" x14ac:dyDescent="0.2">
      <c r="A225" t="s">
        <v>2061</v>
      </c>
      <c r="B225" t="s">
        <v>529</v>
      </c>
      <c r="C225">
        <v>471.25</v>
      </c>
    </row>
    <row r="226" spans="1:3" ht="11.25" x14ac:dyDescent="0.2">
      <c r="A226" t="s">
        <v>1264</v>
      </c>
      <c r="B226" t="s">
        <v>481</v>
      </c>
      <c r="C226">
        <v>414.82</v>
      </c>
    </row>
    <row r="227" spans="1:3" ht="11.25" x14ac:dyDescent="0.2">
      <c r="A227" t="s">
        <v>2183</v>
      </c>
      <c r="B227" t="s">
        <v>481</v>
      </c>
      <c r="C227">
        <v>414.82</v>
      </c>
    </row>
    <row r="228" spans="1:3" ht="11.25" x14ac:dyDescent="0.2">
      <c r="A228" t="s">
        <v>2121</v>
      </c>
      <c r="B228" t="s">
        <v>481</v>
      </c>
      <c r="C228">
        <v>414.82</v>
      </c>
    </row>
    <row r="229" spans="1:3" ht="11.25" x14ac:dyDescent="0.2">
      <c r="A229" t="s">
        <v>1584</v>
      </c>
      <c r="B229" t="s">
        <v>1585</v>
      </c>
      <c r="C229">
        <v>4134</v>
      </c>
    </row>
    <row r="230" spans="1:3" ht="11.25" x14ac:dyDescent="0.2">
      <c r="A230" t="s">
        <v>2155</v>
      </c>
      <c r="B230" t="s">
        <v>434</v>
      </c>
      <c r="C230">
        <v>253.75</v>
      </c>
    </row>
    <row r="231" spans="1:3" ht="11.25" x14ac:dyDescent="0.2">
      <c r="A231" t="s">
        <v>1509</v>
      </c>
      <c r="B231" t="s">
        <v>1510</v>
      </c>
      <c r="C231">
        <v>2876.17</v>
      </c>
    </row>
    <row r="232" spans="1:3" ht="11.25" x14ac:dyDescent="0.2">
      <c r="A232" t="s">
        <v>584</v>
      </c>
      <c r="B232" t="s">
        <v>481</v>
      </c>
      <c r="C232">
        <v>414.82</v>
      </c>
    </row>
    <row r="233" spans="1:3" ht="11.25" x14ac:dyDescent="0.2">
      <c r="A233" t="s">
        <v>2082</v>
      </c>
      <c r="B233" t="s">
        <v>1114</v>
      </c>
      <c r="C233">
        <v>1250.5</v>
      </c>
    </row>
    <row r="234" spans="1:3" ht="11.25" x14ac:dyDescent="0.2">
      <c r="A234" t="s">
        <v>1503</v>
      </c>
      <c r="B234" t="s">
        <v>527</v>
      </c>
      <c r="C234">
        <v>698.65</v>
      </c>
    </row>
    <row r="235" spans="1:3" ht="11.25" x14ac:dyDescent="0.2">
      <c r="A235" t="s">
        <v>2249</v>
      </c>
      <c r="B235" t="s">
        <v>428</v>
      </c>
      <c r="C235">
        <v>134.59</v>
      </c>
    </row>
    <row r="236" spans="1:3" ht="11.25" x14ac:dyDescent="0.2">
      <c r="A236" t="s">
        <v>534</v>
      </c>
      <c r="B236" t="s">
        <v>428</v>
      </c>
      <c r="C236">
        <v>134.59</v>
      </c>
    </row>
    <row r="237" spans="1:3" ht="11.25" x14ac:dyDescent="0.2">
      <c r="A237" t="s">
        <v>1095</v>
      </c>
      <c r="B237" t="s">
        <v>454</v>
      </c>
      <c r="C237">
        <v>588.70000000000005</v>
      </c>
    </row>
    <row r="238" spans="1:3" ht="11.25" x14ac:dyDescent="0.2">
      <c r="A238" t="s">
        <v>2066</v>
      </c>
      <c r="B238" t="s">
        <v>2067</v>
      </c>
      <c r="C238">
        <v>718.05</v>
      </c>
    </row>
    <row r="239" spans="1:3" ht="11.25" x14ac:dyDescent="0.2">
      <c r="A239" t="s">
        <v>1826</v>
      </c>
      <c r="B239" t="s">
        <v>475</v>
      </c>
      <c r="C239">
        <v>1074.3699999999999</v>
      </c>
    </row>
    <row r="240" spans="1:3" ht="11.25" x14ac:dyDescent="0.2">
      <c r="A240" t="s">
        <v>1827</v>
      </c>
      <c r="B240" t="s">
        <v>475</v>
      </c>
      <c r="C240">
        <v>1074.3699999999999</v>
      </c>
    </row>
    <row r="241" spans="1:3" ht="11.25" x14ac:dyDescent="0.2">
      <c r="A241" t="s">
        <v>2166</v>
      </c>
      <c r="B241" t="s">
        <v>475</v>
      </c>
      <c r="C241">
        <v>1074.3699999999999</v>
      </c>
    </row>
    <row r="242" spans="1:3" ht="11.25" x14ac:dyDescent="0.2">
      <c r="A242" t="s">
        <v>836</v>
      </c>
      <c r="B242" t="s">
        <v>475</v>
      </c>
      <c r="C242">
        <v>1074.3699999999999</v>
      </c>
    </row>
    <row r="243" spans="1:3" ht="11.25" x14ac:dyDescent="0.2">
      <c r="A243" t="s">
        <v>1124</v>
      </c>
      <c r="B243" t="s">
        <v>475</v>
      </c>
      <c r="C243">
        <v>1074.3699999999999</v>
      </c>
    </row>
    <row r="244" spans="1:3" ht="11.25" x14ac:dyDescent="0.2">
      <c r="A244" t="s">
        <v>838</v>
      </c>
      <c r="B244" t="s">
        <v>475</v>
      </c>
      <c r="C244">
        <v>1074.3699999999999</v>
      </c>
    </row>
    <row r="245" spans="1:3" ht="11.25" x14ac:dyDescent="0.2">
      <c r="A245" t="s">
        <v>2161</v>
      </c>
      <c r="B245" t="s">
        <v>436</v>
      </c>
      <c r="C245">
        <v>545.20000000000005</v>
      </c>
    </row>
    <row r="246" spans="1:3" ht="11.25" x14ac:dyDescent="0.2">
      <c r="A246" t="s">
        <v>2158</v>
      </c>
      <c r="B246" t="s">
        <v>436</v>
      </c>
      <c r="C246">
        <v>545.20000000000005</v>
      </c>
    </row>
    <row r="247" spans="1:3" ht="11.25" x14ac:dyDescent="0.2">
      <c r="A247" t="s">
        <v>1120</v>
      </c>
      <c r="B247" t="s">
        <v>436</v>
      </c>
      <c r="C247">
        <v>545.20000000000005</v>
      </c>
    </row>
    <row r="248" spans="1:3" ht="11.25" x14ac:dyDescent="0.2">
      <c r="A248" t="s">
        <v>1454</v>
      </c>
      <c r="B248" t="s">
        <v>436</v>
      </c>
      <c r="C248">
        <v>545.20000000000005</v>
      </c>
    </row>
    <row r="249" spans="1:3" ht="11.25" x14ac:dyDescent="0.2">
      <c r="A249" t="s">
        <v>1832</v>
      </c>
      <c r="B249" t="s">
        <v>436</v>
      </c>
      <c r="C249">
        <v>545.20000000000005</v>
      </c>
    </row>
    <row r="250" spans="1:3" ht="11.25" x14ac:dyDescent="0.2">
      <c r="A250" t="s">
        <v>1512</v>
      </c>
      <c r="B250" t="s">
        <v>436</v>
      </c>
      <c r="C250">
        <v>545.20000000000005</v>
      </c>
    </row>
    <row r="251" spans="1:3" ht="11.25" x14ac:dyDescent="0.2">
      <c r="A251" t="s">
        <v>1834</v>
      </c>
      <c r="B251" t="s">
        <v>436</v>
      </c>
      <c r="C251">
        <v>545.20000000000005</v>
      </c>
    </row>
    <row r="252" spans="1:3" ht="11.25" x14ac:dyDescent="0.2">
      <c r="A252" t="s">
        <v>435</v>
      </c>
      <c r="B252" t="s">
        <v>436</v>
      </c>
      <c r="C252">
        <v>545.20000000000005</v>
      </c>
    </row>
    <row r="253" spans="1:3" ht="11.25" x14ac:dyDescent="0.2">
      <c r="A253" t="s">
        <v>1479</v>
      </c>
      <c r="B253" t="s">
        <v>456</v>
      </c>
      <c r="C253">
        <v>1198.17</v>
      </c>
    </row>
    <row r="254" spans="1:3" ht="11.25" x14ac:dyDescent="0.2">
      <c r="A254" t="s">
        <v>1520</v>
      </c>
      <c r="B254" t="s">
        <v>428</v>
      </c>
      <c r="C254">
        <v>338.61</v>
      </c>
    </row>
    <row r="255" spans="1:3" ht="11.25" x14ac:dyDescent="0.2">
      <c r="A255" t="s">
        <v>1041</v>
      </c>
      <c r="B255" t="s">
        <v>559</v>
      </c>
      <c r="C255">
        <v>946.51</v>
      </c>
    </row>
    <row r="256" spans="1:3" ht="11.25" x14ac:dyDescent="0.2">
      <c r="A256" t="s">
        <v>1568</v>
      </c>
      <c r="B256" t="s">
        <v>559</v>
      </c>
      <c r="C256">
        <v>946.51</v>
      </c>
    </row>
    <row r="257" spans="1:3" ht="11.25" x14ac:dyDescent="0.2">
      <c r="A257" t="s">
        <v>913</v>
      </c>
      <c r="B257" t="s">
        <v>559</v>
      </c>
      <c r="C257">
        <v>946.51</v>
      </c>
    </row>
    <row r="258" spans="1:3" ht="11.25" x14ac:dyDescent="0.2">
      <c r="A258" t="s">
        <v>1767</v>
      </c>
      <c r="B258" t="s">
        <v>559</v>
      </c>
      <c r="C258">
        <v>946.51</v>
      </c>
    </row>
    <row r="259" spans="1:3" ht="11.25" x14ac:dyDescent="0.2">
      <c r="A259" t="s">
        <v>2097</v>
      </c>
      <c r="B259" t="s">
        <v>559</v>
      </c>
      <c r="C259">
        <v>946.51</v>
      </c>
    </row>
    <row r="260" spans="1:3" ht="11.25" x14ac:dyDescent="0.2">
      <c r="A260" t="s">
        <v>567</v>
      </c>
      <c r="B260" t="s">
        <v>559</v>
      </c>
      <c r="C260">
        <v>946.51</v>
      </c>
    </row>
    <row r="261" spans="1:3" ht="11.25" x14ac:dyDescent="0.2">
      <c r="A261" t="s">
        <v>2095</v>
      </c>
      <c r="B261" t="s">
        <v>559</v>
      </c>
      <c r="C261">
        <v>946.51</v>
      </c>
    </row>
    <row r="262" spans="1:3" ht="11.25" x14ac:dyDescent="0.2">
      <c r="A262" t="s">
        <v>1765</v>
      </c>
      <c r="B262" t="s">
        <v>559</v>
      </c>
      <c r="C262">
        <v>946.51</v>
      </c>
    </row>
    <row r="263" spans="1:3" ht="11.25" x14ac:dyDescent="0.2">
      <c r="A263" t="s">
        <v>569</v>
      </c>
      <c r="B263" t="s">
        <v>559</v>
      </c>
      <c r="C263">
        <v>946.51</v>
      </c>
    </row>
    <row r="264" spans="1:3" ht="11.25" x14ac:dyDescent="0.2">
      <c r="A264" t="s">
        <v>1064</v>
      </c>
      <c r="B264" t="s">
        <v>559</v>
      </c>
      <c r="C264">
        <v>946.51</v>
      </c>
    </row>
    <row r="265" spans="1:3" ht="11.25" x14ac:dyDescent="0.2">
      <c r="A265" t="s">
        <v>2009</v>
      </c>
      <c r="B265" t="s">
        <v>559</v>
      </c>
      <c r="C265">
        <v>946.51</v>
      </c>
    </row>
    <row r="266" spans="1:3" ht="11.25" x14ac:dyDescent="0.2">
      <c r="A266" t="s">
        <v>724</v>
      </c>
      <c r="B266" t="s">
        <v>559</v>
      </c>
      <c r="C266">
        <v>946.51</v>
      </c>
    </row>
    <row r="267" spans="1:3" ht="11.25" x14ac:dyDescent="0.2">
      <c r="A267" t="s">
        <v>571</v>
      </c>
      <c r="B267" t="s">
        <v>559</v>
      </c>
      <c r="C267">
        <v>946.51</v>
      </c>
    </row>
    <row r="268" spans="1:3" ht="11.25" x14ac:dyDescent="0.2">
      <c r="A268" t="s">
        <v>2092</v>
      </c>
      <c r="B268" t="s">
        <v>559</v>
      </c>
      <c r="C268">
        <v>946.51</v>
      </c>
    </row>
    <row r="269" spans="1:3" ht="11.25" x14ac:dyDescent="0.2">
      <c r="A269" t="s">
        <v>1764</v>
      </c>
      <c r="B269" t="s">
        <v>559</v>
      </c>
      <c r="C269">
        <v>946.51</v>
      </c>
    </row>
    <row r="270" spans="1:3" ht="11.25" x14ac:dyDescent="0.2">
      <c r="A270" t="s">
        <v>1062</v>
      </c>
      <c r="B270" t="s">
        <v>559</v>
      </c>
      <c r="C270">
        <v>946.51</v>
      </c>
    </row>
    <row r="271" spans="1:3" ht="11.25" x14ac:dyDescent="0.2">
      <c r="A271" t="s">
        <v>572</v>
      </c>
      <c r="B271" t="s">
        <v>559</v>
      </c>
      <c r="C271">
        <v>946.51</v>
      </c>
    </row>
    <row r="272" spans="1:3" ht="11.25" x14ac:dyDescent="0.2">
      <c r="A272" t="s">
        <v>726</v>
      </c>
      <c r="B272" t="s">
        <v>559</v>
      </c>
      <c r="C272">
        <v>946.51</v>
      </c>
    </row>
    <row r="273" spans="1:3" ht="11.25" x14ac:dyDescent="0.2">
      <c r="A273" t="s">
        <v>1061</v>
      </c>
      <c r="B273" t="s">
        <v>559</v>
      </c>
      <c r="C273">
        <v>946.51</v>
      </c>
    </row>
    <row r="274" spans="1:3" ht="11.25" x14ac:dyDescent="0.2">
      <c r="A274" t="s">
        <v>1806</v>
      </c>
      <c r="B274" t="s">
        <v>559</v>
      </c>
      <c r="C274">
        <v>946.51</v>
      </c>
    </row>
    <row r="275" spans="1:3" ht="11.25" x14ac:dyDescent="0.2">
      <c r="A275" t="s">
        <v>1572</v>
      </c>
      <c r="B275" t="s">
        <v>559</v>
      </c>
      <c r="C275">
        <v>946.51</v>
      </c>
    </row>
    <row r="276" spans="1:3" ht="11.25" x14ac:dyDescent="0.2">
      <c r="A276" t="s">
        <v>730</v>
      </c>
      <c r="B276" t="s">
        <v>559</v>
      </c>
      <c r="C276">
        <v>946.51</v>
      </c>
    </row>
    <row r="277" spans="1:3" ht="11.25" x14ac:dyDescent="0.2">
      <c r="A277" t="s">
        <v>1574</v>
      </c>
      <c r="B277" t="s">
        <v>559</v>
      </c>
      <c r="C277">
        <v>946.51</v>
      </c>
    </row>
    <row r="278" spans="1:3" ht="11.25" x14ac:dyDescent="0.2">
      <c r="A278" t="s">
        <v>1361</v>
      </c>
      <c r="B278" t="s">
        <v>559</v>
      </c>
      <c r="C278">
        <v>946.51</v>
      </c>
    </row>
    <row r="279" spans="1:3" ht="11.25" x14ac:dyDescent="0.2">
      <c r="A279" t="s">
        <v>1030</v>
      </c>
      <c r="B279" t="s">
        <v>428</v>
      </c>
      <c r="C279">
        <v>272.60000000000002</v>
      </c>
    </row>
    <row r="280" spans="1:3" ht="11.25" x14ac:dyDescent="0.2">
      <c r="A280" t="s">
        <v>615</v>
      </c>
      <c r="B280" t="s">
        <v>428</v>
      </c>
      <c r="C280">
        <v>272.60000000000002</v>
      </c>
    </row>
    <row r="281" spans="1:3" ht="11.25" x14ac:dyDescent="0.2">
      <c r="A281" t="s">
        <v>1028</v>
      </c>
      <c r="B281" t="s">
        <v>614</v>
      </c>
      <c r="C281">
        <v>1407.74</v>
      </c>
    </row>
    <row r="282" spans="1:3" ht="11.25" x14ac:dyDescent="0.2">
      <c r="A282" t="s">
        <v>3415</v>
      </c>
      <c r="B282" t="s">
        <v>3416</v>
      </c>
      <c r="C282">
        <v>1993.57</v>
      </c>
    </row>
    <row r="283" spans="1:3" ht="11.25" x14ac:dyDescent="0.2">
      <c r="A283" t="s">
        <v>3393</v>
      </c>
      <c r="B283" t="s">
        <v>2019</v>
      </c>
      <c r="C283">
        <v>2513.33</v>
      </c>
    </row>
    <row r="284" spans="1:3" ht="11.25" x14ac:dyDescent="0.2">
      <c r="A284" t="s">
        <v>3356</v>
      </c>
      <c r="B284" t="s">
        <v>619</v>
      </c>
      <c r="C284">
        <v>522.77</v>
      </c>
    </row>
    <row r="285" spans="1:3" ht="11.25" x14ac:dyDescent="0.2">
      <c r="A285" t="s">
        <v>3394</v>
      </c>
      <c r="B285" t="s">
        <v>619</v>
      </c>
      <c r="C285">
        <v>522.77</v>
      </c>
    </row>
    <row r="286" spans="1:3" ht="11.25" x14ac:dyDescent="0.2">
      <c r="A286" t="s">
        <v>3336</v>
      </c>
      <c r="B286" t="s">
        <v>619</v>
      </c>
      <c r="C286">
        <v>522.77</v>
      </c>
    </row>
    <row r="287" spans="1:3" ht="11.25" x14ac:dyDescent="0.2">
      <c r="A287" t="s">
        <v>3387</v>
      </c>
      <c r="B287" t="s">
        <v>619</v>
      </c>
      <c r="C287">
        <v>522.77</v>
      </c>
    </row>
    <row r="288" spans="1:3" ht="11.25" x14ac:dyDescent="0.2">
      <c r="A288" t="s">
        <v>3379</v>
      </c>
      <c r="B288" t="s">
        <v>619</v>
      </c>
      <c r="C288">
        <v>522.77</v>
      </c>
    </row>
    <row r="289" spans="1:3" ht="11.25" x14ac:dyDescent="0.2">
      <c r="A289" t="s">
        <v>3454</v>
      </c>
      <c r="B289" t="s">
        <v>619</v>
      </c>
      <c r="C289">
        <v>522.77</v>
      </c>
    </row>
    <row r="290" spans="1:3" ht="11.25" x14ac:dyDescent="0.2">
      <c r="A290" t="s">
        <v>3384</v>
      </c>
      <c r="B290" t="s">
        <v>619</v>
      </c>
      <c r="C290">
        <v>522.77</v>
      </c>
    </row>
    <row r="291" spans="1:3" ht="11.25" x14ac:dyDescent="0.2">
      <c r="A291" t="s">
        <v>3399</v>
      </c>
      <c r="B291" t="s">
        <v>619</v>
      </c>
      <c r="C291">
        <v>522.77</v>
      </c>
    </row>
    <row r="292" spans="1:3" ht="11.25" x14ac:dyDescent="0.2">
      <c r="A292" t="s">
        <v>3436</v>
      </c>
      <c r="B292" t="s">
        <v>619</v>
      </c>
      <c r="C292">
        <v>522.77</v>
      </c>
    </row>
    <row r="293" spans="1:3" ht="11.25" x14ac:dyDescent="0.2">
      <c r="A293" t="s">
        <v>3465</v>
      </c>
      <c r="B293" t="s">
        <v>619</v>
      </c>
      <c r="C293">
        <v>522.77</v>
      </c>
    </row>
    <row r="294" spans="1:3" ht="11.25" x14ac:dyDescent="0.2">
      <c r="A294" t="s">
        <v>3440</v>
      </c>
      <c r="B294" t="s">
        <v>619</v>
      </c>
      <c r="C294">
        <v>522.77</v>
      </c>
    </row>
    <row r="295" spans="1:3" ht="11.25" x14ac:dyDescent="0.2">
      <c r="A295" t="s">
        <v>3400</v>
      </c>
      <c r="B295" t="s">
        <v>619</v>
      </c>
      <c r="C295">
        <v>522.77</v>
      </c>
    </row>
    <row r="296" spans="1:3" ht="11.25" x14ac:dyDescent="0.2">
      <c r="A296" t="s">
        <v>3390</v>
      </c>
      <c r="B296" t="s">
        <v>619</v>
      </c>
      <c r="C296">
        <v>522.77</v>
      </c>
    </row>
    <row r="297" spans="1:3" ht="11.25" x14ac:dyDescent="0.2">
      <c r="A297" t="s">
        <v>2282</v>
      </c>
      <c r="B297" t="s">
        <v>428</v>
      </c>
      <c r="C297">
        <v>338.61</v>
      </c>
    </row>
    <row r="298" spans="1:3" ht="11.25" x14ac:dyDescent="0.2">
      <c r="A298" t="s">
        <v>1369</v>
      </c>
      <c r="B298" t="s">
        <v>428</v>
      </c>
      <c r="C298">
        <v>338.61</v>
      </c>
    </row>
    <row r="299" spans="1:3" ht="11.25" x14ac:dyDescent="0.2">
      <c r="A299" t="s">
        <v>658</v>
      </c>
      <c r="B299" t="s">
        <v>428</v>
      </c>
      <c r="C299">
        <v>338.61</v>
      </c>
    </row>
    <row r="300" spans="1:3" ht="11.25" x14ac:dyDescent="0.2">
      <c r="A300" t="s">
        <v>1930</v>
      </c>
      <c r="B300" t="s">
        <v>428</v>
      </c>
      <c r="C300">
        <v>338.61</v>
      </c>
    </row>
    <row r="301" spans="1:3" ht="11.25" x14ac:dyDescent="0.2">
      <c r="A301" t="s">
        <v>659</v>
      </c>
      <c r="B301" t="s">
        <v>428</v>
      </c>
      <c r="C301">
        <v>338.61</v>
      </c>
    </row>
    <row r="302" spans="1:3" ht="11.25" x14ac:dyDescent="0.2">
      <c r="A302" t="s">
        <v>2293</v>
      </c>
      <c r="B302" t="s">
        <v>428</v>
      </c>
      <c r="C302">
        <v>338.61</v>
      </c>
    </row>
    <row r="303" spans="1:3" ht="11.25" x14ac:dyDescent="0.2">
      <c r="A303" t="s">
        <v>1372</v>
      </c>
      <c r="B303" t="s">
        <v>428</v>
      </c>
      <c r="C303">
        <v>338.61</v>
      </c>
    </row>
    <row r="304" spans="1:3" ht="11.25" x14ac:dyDescent="0.2">
      <c r="A304" t="s">
        <v>2292</v>
      </c>
      <c r="B304" t="s">
        <v>428</v>
      </c>
      <c r="C304">
        <v>338.61</v>
      </c>
    </row>
    <row r="305" spans="1:3" ht="11.25" x14ac:dyDescent="0.2">
      <c r="A305" t="s">
        <v>718</v>
      </c>
      <c r="B305" t="s">
        <v>428</v>
      </c>
      <c r="C305">
        <v>358.99</v>
      </c>
    </row>
    <row r="306" spans="1:3" ht="11.25" x14ac:dyDescent="0.2">
      <c r="A306" t="s">
        <v>1336</v>
      </c>
      <c r="B306" t="s">
        <v>428</v>
      </c>
      <c r="C306">
        <v>358.99</v>
      </c>
    </row>
    <row r="307" spans="1:3" ht="11.25" x14ac:dyDescent="0.2">
      <c r="A307" t="s">
        <v>903</v>
      </c>
      <c r="B307" t="s">
        <v>428</v>
      </c>
      <c r="C307">
        <v>358.99</v>
      </c>
    </row>
    <row r="308" spans="1:3" ht="11.25" x14ac:dyDescent="0.2">
      <c r="A308" t="s">
        <v>902</v>
      </c>
      <c r="B308" t="s">
        <v>428</v>
      </c>
      <c r="C308">
        <v>358.99</v>
      </c>
    </row>
    <row r="309" spans="1:3" ht="11.25" x14ac:dyDescent="0.2">
      <c r="A309" t="s">
        <v>623</v>
      </c>
      <c r="B309" t="s">
        <v>428</v>
      </c>
      <c r="C309">
        <v>358.99</v>
      </c>
    </row>
    <row r="310" spans="1:3" ht="11.25" x14ac:dyDescent="0.2">
      <c r="A310" t="s">
        <v>687</v>
      </c>
      <c r="B310" t="s">
        <v>428</v>
      </c>
      <c r="C310">
        <v>358.99</v>
      </c>
    </row>
    <row r="311" spans="1:3" ht="11.25" x14ac:dyDescent="0.2">
      <c r="A311" t="s">
        <v>689</v>
      </c>
      <c r="B311" t="s">
        <v>428</v>
      </c>
      <c r="C311">
        <v>358.99</v>
      </c>
    </row>
    <row r="312" spans="1:3" ht="11.25" x14ac:dyDescent="0.2">
      <c r="A312" t="s">
        <v>1337</v>
      </c>
      <c r="B312" t="s">
        <v>428</v>
      </c>
      <c r="C312">
        <v>358.99</v>
      </c>
    </row>
    <row r="313" spans="1:3" ht="11.25" x14ac:dyDescent="0.2">
      <c r="A313" t="s">
        <v>1338</v>
      </c>
      <c r="B313" t="s">
        <v>428</v>
      </c>
      <c r="C313">
        <v>358.99</v>
      </c>
    </row>
    <row r="314" spans="1:3" ht="11.25" x14ac:dyDescent="0.2">
      <c r="A314" t="s">
        <v>1546</v>
      </c>
      <c r="B314" t="s">
        <v>629</v>
      </c>
      <c r="C314">
        <v>840.42</v>
      </c>
    </row>
    <row r="315" spans="1:3" ht="11.25" x14ac:dyDescent="0.2">
      <c r="A315" t="s">
        <v>793</v>
      </c>
      <c r="B315" t="s">
        <v>794</v>
      </c>
      <c r="C315">
        <v>3615.83</v>
      </c>
    </row>
    <row r="316" spans="1:3" ht="11.25" x14ac:dyDescent="0.2">
      <c r="A316" t="s">
        <v>1345</v>
      </c>
      <c r="B316" t="s">
        <v>629</v>
      </c>
      <c r="C316">
        <v>840.42</v>
      </c>
    </row>
    <row r="317" spans="1:3" ht="11.25" x14ac:dyDescent="0.2">
      <c r="A317" t="s">
        <v>1346</v>
      </c>
      <c r="B317" t="s">
        <v>629</v>
      </c>
      <c r="C317">
        <v>840.42</v>
      </c>
    </row>
    <row r="318" spans="1:3" ht="11.25" x14ac:dyDescent="0.2">
      <c r="A318" t="s">
        <v>1087</v>
      </c>
      <c r="B318" t="s">
        <v>629</v>
      </c>
      <c r="C318">
        <v>840.42</v>
      </c>
    </row>
    <row r="319" spans="1:3" ht="11.25" x14ac:dyDescent="0.2">
      <c r="A319" t="s">
        <v>1829</v>
      </c>
      <c r="B319" t="s">
        <v>629</v>
      </c>
      <c r="C319">
        <v>840.42</v>
      </c>
    </row>
    <row r="320" spans="1:3" ht="11.25" x14ac:dyDescent="0.2">
      <c r="A320" t="s">
        <v>1086</v>
      </c>
      <c r="B320" t="s">
        <v>629</v>
      </c>
      <c r="C320">
        <v>840.42</v>
      </c>
    </row>
    <row r="321" spans="1:3" ht="11.25" x14ac:dyDescent="0.2">
      <c r="A321" t="s">
        <v>1998</v>
      </c>
      <c r="B321" t="s">
        <v>559</v>
      </c>
      <c r="C321">
        <v>946.51</v>
      </c>
    </row>
    <row r="322" spans="1:3" ht="11.25" x14ac:dyDescent="0.2">
      <c r="A322" t="s">
        <v>1777</v>
      </c>
      <c r="B322" t="s">
        <v>559</v>
      </c>
      <c r="C322">
        <v>946.51</v>
      </c>
    </row>
    <row r="323" spans="1:3" ht="11.25" x14ac:dyDescent="0.2">
      <c r="A323" t="s">
        <v>1776</v>
      </c>
      <c r="B323" t="s">
        <v>559</v>
      </c>
      <c r="C323">
        <v>946.51</v>
      </c>
    </row>
    <row r="324" spans="1:3" ht="11.25" x14ac:dyDescent="0.2">
      <c r="A324" t="s">
        <v>1037</v>
      </c>
      <c r="B324" t="s">
        <v>559</v>
      </c>
      <c r="C324">
        <v>946.51</v>
      </c>
    </row>
    <row r="325" spans="1:3" ht="11.25" x14ac:dyDescent="0.2">
      <c r="A325" t="s">
        <v>1070</v>
      </c>
      <c r="B325" t="s">
        <v>559</v>
      </c>
      <c r="C325">
        <v>946.51</v>
      </c>
    </row>
    <row r="326" spans="1:3" ht="11.25" x14ac:dyDescent="0.2">
      <c r="A326" t="s">
        <v>1038</v>
      </c>
      <c r="B326" t="s">
        <v>559</v>
      </c>
      <c r="C326">
        <v>946.51</v>
      </c>
    </row>
    <row r="327" spans="1:3" ht="11.25" x14ac:dyDescent="0.2">
      <c r="A327" t="s">
        <v>558</v>
      </c>
      <c r="B327" t="s">
        <v>559</v>
      </c>
      <c r="C327">
        <v>946.51</v>
      </c>
    </row>
    <row r="328" spans="1:3" ht="11.25" x14ac:dyDescent="0.2">
      <c r="A328" t="s">
        <v>1562</v>
      </c>
      <c r="B328" t="s">
        <v>559</v>
      </c>
      <c r="C328">
        <v>946.51</v>
      </c>
    </row>
    <row r="329" spans="1:3" ht="11.25" x14ac:dyDescent="0.2">
      <c r="A329" t="s">
        <v>1565</v>
      </c>
      <c r="B329" t="s">
        <v>559</v>
      </c>
      <c r="C329">
        <v>946.51</v>
      </c>
    </row>
    <row r="330" spans="1:3" ht="11.25" x14ac:dyDescent="0.2">
      <c r="A330" t="s">
        <v>907</v>
      </c>
      <c r="B330" t="s">
        <v>559</v>
      </c>
      <c r="C330">
        <v>946.51</v>
      </c>
    </row>
    <row r="331" spans="1:3" ht="11.25" x14ac:dyDescent="0.2">
      <c r="A331" t="s">
        <v>1566</v>
      </c>
      <c r="B331" t="s">
        <v>559</v>
      </c>
      <c r="C331">
        <v>946.51</v>
      </c>
    </row>
    <row r="332" spans="1:3" ht="11.25" x14ac:dyDescent="0.2">
      <c r="A332" t="s">
        <v>1068</v>
      </c>
      <c r="B332" t="s">
        <v>559</v>
      </c>
      <c r="C332">
        <v>946.51</v>
      </c>
    </row>
    <row r="333" spans="1:3" ht="11.25" x14ac:dyDescent="0.2">
      <c r="A333" t="s">
        <v>1040</v>
      </c>
      <c r="B333" t="s">
        <v>559</v>
      </c>
      <c r="C333">
        <v>946.51</v>
      </c>
    </row>
    <row r="334" spans="1:3" ht="11.25" x14ac:dyDescent="0.2">
      <c r="A334" t="s">
        <v>1067</v>
      </c>
      <c r="B334" t="s">
        <v>559</v>
      </c>
      <c r="C334">
        <v>946.51</v>
      </c>
    </row>
    <row r="335" spans="1:3" ht="11.25" x14ac:dyDescent="0.2">
      <c r="A335" t="s">
        <v>1770</v>
      </c>
      <c r="B335" t="s">
        <v>559</v>
      </c>
      <c r="C335">
        <v>946.51</v>
      </c>
    </row>
    <row r="336" spans="1:3" ht="11.25" x14ac:dyDescent="0.2">
      <c r="A336" t="s">
        <v>2003</v>
      </c>
      <c r="B336" t="s">
        <v>559</v>
      </c>
      <c r="C336">
        <v>946.51</v>
      </c>
    </row>
    <row r="337" spans="1:3" ht="11.25" x14ac:dyDescent="0.2">
      <c r="A337" t="s">
        <v>1769</v>
      </c>
      <c r="B337" t="s">
        <v>559</v>
      </c>
      <c r="C337">
        <v>946.51</v>
      </c>
    </row>
    <row r="338" spans="1:3" ht="11.25" x14ac:dyDescent="0.2">
      <c r="A338" t="s">
        <v>2098</v>
      </c>
      <c r="B338" t="s">
        <v>559</v>
      </c>
      <c r="C338">
        <v>946.51</v>
      </c>
    </row>
    <row r="339" spans="1:3" ht="11.25" x14ac:dyDescent="0.2">
      <c r="A339" t="s">
        <v>1220</v>
      </c>
      <c r="B339" t="s">
        <v>984</v>
      </c>
      <c r="C339">
        <v>180.19</v>
      </c>
    </row>
    <row r="340" spans="1:3" ht="11.25" x14ac:dyDescent="0.2">
      <c r="A340" t="s">
        <v>1169</v>
      </c>
      <c r="B340" t="s">
        <v>984</v>
      </c>
      <c r="C340">
        <v>180.19</v>
      </c>
    </row>
    <row r="341" spans="1:3" ht="11.25" x14ac:dyDescent="0.2">
      <c r="A341" t="s">
        <v>1168</v>
      </c>
      <c r="B341" t="s">
        <v>984</v>
      </c>
      <c r="C341">
        <v>180.21</v>
      </c>
    </row>
    <row r="342" spans="1:3" ht="11.25" x14ac:dyDescent="0.2">
      <c r="A342" t="s">
        <v>1296</v>
      </c>
      <c r="B342" t="s">
        <v>590</v>
      </c>
      <c r="C342">
        <v>158.68</v>
      </c>
    </row>
    <row r="343" spans="1:3" ht="11.25" x14ac:dyDescent="0.2">
      <c r="A343" t="s">
        <v>1163</v>
      </c>
      <c r="B343" t="s">
        <v>590</v>
      </c>
      <c r="C343">
        <v>158.68</v>
      </c>
    </row>
    <row r="344" spans="1:3" ht="11.25" x14ac:dyDescent="0.2">
      <c r="A344" t="s">
        <v>1673</v>
      </c>
      <c r="B344" t="s">
        <v>984</v>
      </c>
      <c r="C344">
        <v>180.19</v>
      </c>
    </row>
    <row r="345" spans="1:3" ht="11.25" x14ac:dyDescent="0.2">
      <c r="A345" t="s">
        <v>1294</v>
      </c>
      <c r="B345" t="s">
        <v>984</v>
      </c>
      <c r="C345">
        <v>180.19</v>
      </c>
    </row>
    <row r="346" spans="1:3" ht="11.25" x14ac:dyDescent="0.2">
      <c r="A346" t="s">
        <v>1170</v>
      </c>
      <c r="B346" t="s">
        <v>984</v>
      </c>
      <c r="C346">
        <v>180.19</v>
      </c>
    </row>
    <row r="347" spans="1:3" ht="11.25" x14ac:dyDescent="0.2">
      <c r="A347" t="s">
        <v>985</v>
      </c>
      <c r="B347" t="s">
        <v>986</v>
      </c>
      <c r="C347">
        <v>866.25</v>
      </c>
    </row>
    <row r="348" spans="1:3" ht="11.25" x14ac:dyDescent="0.2">
      <c r="A348" t="s">
        <v>1723</v>
      </c>
      <c r="B348" t="s">
        <v>879</v>
      </c>
      <c r="C348">
        <v>306.67</v>
      </c>
    </row>
    <row r="349" spans="1:3" ht="11.25" x14ac:dyDescent="0.2">
      <c r="A349" t="s">
        <v>1211</v>
      </c>
      <c r="B349" t="s">
        <v>590</v>
      </c>
      <c r="C349">
        <v>158.68</v>
      </c>
    </row>
    <row r="350" spans="1:3" ht="11.25" x14ac:dyDescent="0.2">
      <c r="A350" t="s">
        <v>2195</v>
      </c>
      <c r="B350" t="s">
        <v>590</v>
      </c>
      <c r="C350">
        <v>158.68</v>
      </c>
    </row>
    <row r="351" spans="1:3" ht="11.25" x14ac:dyDescent="0.2">
      <c r="A351" t="s">
        <v>595</v>
      </c>
      <c r="B351" t="s">
        <v>590</v>
      </c>
      <c r="C351">
        <v>158.68</v>
      </c>
    </row>
    <row r="352" spans="1:3" ht="11.25" x14ac:dyDescent="0.2">
      <c r="A352" t="s">
        <v>869</v>
      </c>
      <c r="B352" t="s">
        <v>590</v>
      </c>
      <c r="C352">
        <v>158.68</v>
      </c>
    </row>
    <row r="353" spans="1:3" ht="11.25" x14ac:dyDescent="0.2">
      <c r="A353" t="s">
        <v>1603</v>
      </c>
      <c r="B353" t="s">
        <v>590</v>
      </c>
      <c r="C353">
        <v>158.68</v>
      </c>
    </row>
    <row r="354" spans="1:3" ht="11.25" x14ac:dyDescent="0.2">
      <c r="A354" t="s">
        <v>1602</v>
      </c>
      <c r="B354" t="s">
        <v>590</v>
      </c>
      <c r="C354">
        <v>158.68</v>
      </c>
    </row>
    <row r="355" spans="1:3" ht="11.25" x14ac:dyDescent="0.2">
      <c r="A355" t="s">
        <v>1981</v>
      </c>
      <c r="B355" t="s">
        <v>590</v>
      </c>
      <c r="C355">
        <v>158.68</v>
      </c>
    </row>
    <row r="356" spans="1:3" ht="11.25" x14ac:dyDescent="0.2">
      <c r="A356" t="s">
        <v>596</v>
      </c>
      <c r="B356" t="s">
        <v>590</v>
      </c>
      <c r="C356">
        <v>158.68</v>
      </c>
    </row>
    <row r="357" spans="1:3" ht="11.25" x14ac:dyDescent="0.2">
      <c r="A357" t="s">
        <v>1980</v>
      </c>
      <c r="B357" t="s">
        <v>590</v>
      </c>
      <c r="C357">
        <v>158.68</v>
      </c>
    </row>
    <row r="358" spans="1:3" ht="11.25" x14ac:dyDescent="0.2">
      <c r="A358" t="s">
        <v>2194</v>
      </c>
      <c r="B358" t="s">
        <v>590</v>
      </c>
      <c r="C358">
        <v>158.68</v>
      </c>
    </row>
    <row r="359" spans="1:3" ht="11.25" x14ac:dyDescent="0.2">
      <c r="A359" t="s">
        <v>600</v>
      </c>
      <c r="B359" t="s">
        <v>590</v>
      </c>
      <c r="C359">
        <v>158.68</v>
      </c>
    </row>
    <row r="360" spans="1:3" ht="11.25" x14ac:dyDescent="0.2">
      <c r="A360" t="s">
        <v>1990</v>
      </c>
      <c r="B360" t="s">
        <v>879</v>
      </c>
      <c r="C360">
        <v>306.67</v>
      </c>
    </row>
    <row r="361" spans="1:3" ht="11.25" x14ac:dyDescent="0.2">
      <c r="A361" t="s">
        <v>990</v>
      </c>
      <c r="B361" t="s">
        <v>879</v>
      </c>
      <c r="C361">
        <v>306.67</v>
      </c>
    </row>
    <row r="362" spans="1:3" ht="11.25" x14ac:dyDescent="0.2">
      <c r="A362" t="s">
        <v>496</v>
      </c>
      <c r="B362" t="s">
        <v>428</v>
      </c>
      <c r="C362">
        <v>95.6</v>
      </c>
    </row>
    <row r="363" spans="1:3" ht="11.25" x14ac:dyDescent="0.2">
      <c r="A363" t="s">
        <v>429</v>
      </c>
      <c r="B363" t="s">
        <v>428</v>
      </c>
      <c r="C363">
        <v>95.6</v>
      </c>
    </row>
    <row r="364" spans="1:3" ht="11.25" x14ac:dyDescent="0.2">
      <c r="A364" t="s">
        <v>2145</v>
      </c>
      <c r="B364" t="s">
        <v>428</v>
      </c>
      <c r="C364">
        <v>95.6</v>
      </c>
    </row>
    <row r="365" spans="1:3" ht="11.25" x14ac:dyDescent="0.2">
      <c r="A365" t="s">
        <v>486</v>
      </c>
      <c r="B365" t="s">
        <v>428</v>
      </c>
      <c r="C365">
        <v>95.6</v>
      </c>
    </row>
    <row r="366" spans="1:3" ht="11.25" x14ac:dyDescent="0.2">
      <c r="A366" t="s">
        <v>1729</v>
      </c>
      <c r="B366" t="s">
        <v>428</v>
      </c>
      <c r="C366">
        <v>95.6</v>
      </c>
    </row>
    <row r="367" spans="1:3" ht="11.25" x14ac:dyDescent="0.2">
      <c r="A367" t="s">
        <v>2146</v>
      </c>
      <c r="B367" t="s">
        <v>428</v>
      </c>
      <c r="C367">
        <v>95.6</v>
      </c>
    </row>
    <row r="368" spans="1:3" ht="11.25" x14ac:dyDescent="0.2">
      <c r="A368" t="s">
        <v>1731</v>
      </c>
      <c r="B368" t="s">
        <v>428</v>
      </c>
      <c r="C368">
        <v>95.6</v>
      </c>
    </row>
    <row r="369" spans="1:3" ht="11.25" x14ac:dyDescent="0.2">
      <c r="A369" t="s">
        <v>1732</v>
      </c>
      <c r="B369" t="s">
        <v>428</v>
      </c>
      <c r="C369">
        <v>95.6</v>
      </c>
    </row>
    <row r="370" spans="1:3" ht="11.25" x14ac:dyDescent="0.2">
      <c r="A370" t="s">
        <v>1247</v>
      </c>
      <c r="B370" t="s">
        <v>428</v>
      </c>
      <c r="C370">
        <v>95.6</v>
      </c>
    </row>
    <row r="371" spans="1:3" ht="11.25" x14ac:dyDescent="0.2">
      <c r="A371" t="s">
        <v>2150</v>
      </c>
      <c r="B371" t="s">
        <v>428</v>
      </c>
      <c r="C371">
        <v>95.6</v>
      </c>
    </row>
    <row r="372" spans="1:3" ht="11.25" x14ac:dyDescent="0.2">
      <c r="A372" t="s">
        <v>1250</v>
      </c>
      <c r="B372" t="s">
        <v>428</v>
      </c>
      <c r="C372">
        <v>95.6</v>
      </c>
    </row>
    <row r="373" spans="1:3" ht="11.25" x14ac:dyDescent="0.2">
      <c r="A373" t="s">
        <v>1628</v>
      </c>
      <c r="B373" t="s">
        <v>428</v>
      </c>
      <c r="C373">
        <v>95.6</v>
      </c>
    </row>
    <row r="374" spans="1:3" ht="11.25" x14ac:dyDescent="0.2">
      <c r="A374" t="s">
        <v>2105</v>
      </c>
      <c r="B374" t="s">
        <v>428</v>
      </c>
      <c r="C374">
        <v>95.6</v>
      </c>
    </row>
    <row r="375" spans="1:3" ht="11.25" x14ac:dyDescent="0.2">
      <c r="A375" t="s">
        <v>2108</v>
      </c>
      <c r="B375" t="s">
        <v>428</v>
      </c>
      <c r="C375">
        <v>95.6</v>
      </c>
    </row>
    <row r="376" spans="1:3" ht="11.25" x14ac:dyDescent="0.2">
      <c r="A376" t="s">
        <v>1252</v>
      </c>
      <c r="B376" t="s">
        <v>428</v>
      </c>
      <c r="C376">
        <v>95.6</v>
      </c>
    </row>
    <row r="377" spans="1:3" ht="11.25" x14ac:dyDescent="0.2">
      <c r="A377" t="s">
        <v>1742</v>
      </c>
      <c r="B377" t="s">
        <v>428</v>
      </c>
      <c r="C377">
        <v>95.6</v>
      </c>
    </row>
    <row r="378" spans="1:3" ht="11.25" x14ac:dyDescent="0.2">
      <c r="A378" t="s">
        <v>2110</v>
      </c>
      <c r="B378" t="s">
        <v>428</v>
      </c>
      <c r="C378">
        <v>95.6</v>
      </c>
    </row>
    <row r="379" spans="1:3" ht="11.25" x14ac:dyDescent="0.2">
      <c r="A379" t="s">
        <v>511</v>
      </c>
      <c r="B379" t="s">
        <v>428</v>
      </c>
      <c r="C379">
        <v>95.6</v>
      </c>
    </row>
    <row r="380" spans="1:3" ht="11.25" x14ac:dyDescent="0.2">
      <c r="A380" t="s">
        <v>1188</v>
      </c>
      <c r="B380" t="s">
        <v>428</v>
      </c>
      <c r="C380">
        <v>95.6</v>
      </c>
    </row>
    <row r="381" spans="1:3" ht="11.25" x14ac:dyDescent="0.2">
      <c r="A381" t="s">
        <v>1818</v>
      </c>
      <c r="B381" t="s">
        <v>559</v>
      </c>
      <c r="C381">
        <v>187.55</v>
      </c>
    </row>
    <row r="382" spans="1:3" ht="11.25" x14ac:dyDescent="0.2">
      <c r="A382" t="s">
        <v>1961</v>
      </c>
      <c r="B382" t="s">
        <v>559</v>
      </c>
      <c r="C382">
        <v>187.55</v>
      </c>
    </row>
    <row r="383" spans="1:3" ht="11.25" x14ac:dyDescent="0.2">
      <c r="A383" t="s">
        <v>1229</v>
      </c>
      <c r="B383" t="s">
        <v>559</v>
      </c>
      <c r="C383">
        <v>187.55</v>
      </c>
    </row>
    <row r="384" spans="1:3" ht="11.25" x14ac:dyDescent="0.2">
      <c r="A384" t="s">
        <v>2048</v>
      </c>
      <c r="B384" t="s">
        <v>559</v>
      </c>
      <c r="C384">
        <v>187.55</v>
      </c>
    </row>
    <row r="385" spans="1:3" ht="11.25" x14ac:dyDescent="0.2">
      <c r="A385" t="s">
        <v>853</v>
      </c>
      <c r="B385" t="s">
        <v>559</v>
      </c>
      <c r="C385">
        <v>187.55</v>
      </c>
    </row>
    <row r="386" spans="1:3" ht="11.25" x14ac:dyDescent="0.2">
      <c r="A386" t="s">
        <v>1321</v>
      </c>
      <c r="B386" t="s">
        <v>559</v>
      </c>
      <c r="C386">
        <v>187.55</v>
      </c>
    </row>
    <row r="387" spans="1:3" ht="11.25" x14ac:dyDescent="0.2">
      <c r="A387" t="s">
        <v>1967</v>
      </c>
      <c r="B387" t="s">
        <v>559</v>
      </c>
      <c r="C387">
        <v>187.55</v>
      </c>
    </row>
    <row r="388" spans="1:3" ht="11.25" x14ac:dyDescent="0.2">
      <c r="A388" t="s">
        <v>1654</v>
      </c>
      <c r="B388" t="s">
        <v>559</v>
      </c>
      <c r="C388">
        <v>187.55</v>
      </c>
    </row>
    <row r="389" spans="1:3" ht="11.25" x14ac:dyDescent="0.2">
      <c r="A389" t="s">
        <v>920</v>
      </c>
      <c r="B389" t="s">
        <v>559</v>
      </c>
      <c r="C389">
        <v>187.55</v>
      </c>
    </row>
    <row r="390" spans="1:3" ht="11.25" x14ac:dyDescent="0.2">
      <c r="A390" t="s">
        <v>841</v>
      </c>
      <c r="B390" t="s">
        <v>559</v>
      </c>
      <c r="C390">
        <v>187.55</v>
      </c>
    </row>
    <row r="391" spans="1:3" ht="11.25" x14ac:dyDescent="0.2">
      <c r="A391" t="s">
        <v>1957</v>
      </c>
      <c r="B391" t="s">
        <v>559</v>
      </c>
      <c r="C391">
        <v>187.55</v>
      </c>
    </row>
    <row r="392" spans="1:3" ht="11.25" x14ac:dyDescent="0.2">
      <c r="A392" t="s">
        <v>1311</v>
      </c>
      <c r="B392" t="s">
        <v>559</v>
      </c>
      <c r="C392">
        <v>187.55</v>
      </c>
    </row>
    <row r="393" spans="1:3" ht="11.25" x14ac:dyDescent="0.2">
      <c r="A393" t="s">
        <v>2204</v>
      </c>
      <c r="B393" t="s">
        <v>996</v>
      </c>
      <c r="C393">
        <v>240</v>
      </c>
    </row>
    <row r="394" spans="1:3" ht="11.25" x14ac:dyDescent="0.2">
      <c r="A394" t="s">
        <v>1302</v>
      </c>
      <c r="B394" t="s">
        <v>823</v>
      </c>
      <c r="C394">
        <v>84.11</v>
      </c>
    </row>
    <row r="395" spans="1:3" ht="11.25" x14ac:dyDescent="0.2">
      <c r="A395" t="s">
        <v>1275</v>
      </c>
      <c r="B395" t="s">
        <v>834</v>
      </c>
      <c r="C395">
        <v>153.33000000000001</v>
      </c>
    </row>
    <row r="396" spans="1:3" ht="11.25" x14ac:dyDescent="0.2">
      <c r="A396" t="s">
        <v>1803</v>
      </c>
      <c r="B396" t="s">
        <v>834</v>
      </c>
      <c r="C396">
        <v>153.33000000000001</v>
      </c>
    </row>
    <row r="397" spans="1:3" ht="11.25" x14ac:dyDescent="0.2">
      <c r="A397" t="s">
        <v>1697</v>
      </c>
      <c r="B397" t="s">
        <v>834</v>
      </c>
      <c r="C397">
        <v>153.33000000000001</v>
      </c>
    </row>
    <row r="398" spans="1:3" ht="11.25" x14ac:dyDescent="0.2">
      <c r="A398" t="s">
        <v>1950</v>
      </c>
      <c r="B398" t="s">
        <v>834</v>
      </c>
      <c r="C398">
        <v>153.33000000000001</v>
      </c>
    </row>
    <row r="399" spans="1:3" ht="11.25" x14ac:dyDescent="0.2">
      <c r="A399" t="s">
        <v>1725</v>
      </c>
      <c r="B399" t="s">
        <v>559</v>
      </c>
      <c r="C399">
        <v>207.29</v>
      </c>
    </row>
    <row r="400" spans="1:3" ht="11.25" x14ac:dyDescent="0.2">
      <c r="A400" t="s">
        <v>1226</v>
      </c>
      <c r="B400" t="s">
        <v>559</v>
      </c>
      <c r="C400">
        <v>207.29</v>
      </c>
    </row>
    <row r="401" spans="1:3" ht="11.25" x14ac:dyDescent="0.2">
      <c r="A401" t="s">
        <v>1727</v>
      </c>
      <c r="B401" t="s">
        <v>559</v>
      </c>
      <c r="C401">
        <v>207.29</v>
      </c>
    </row>
    <row r="402" spans="1:3" ht="11.25" x14ac:dyDescent="0.2">
      <c r="A402" t="s">
        <v>1288</v>
      </c>
      <c r="B402" t="s">
        <v>559</v>
      </c>
      <c r="C402">
        <v>207.29</v>
      </c>
    </row>
    <row r="403" spans="1:3" ht="11.25" x14ac:dyDescent="0.2">
      <c r="A403" t="s">
        <v>820</v>
      </c>
      <c r="B403" t="s">
        <v>559</v>
      </c>
      <c r="C403">
        <v>207.29</v>
      </c>
    </row>
    <row r="404" spans="1:3" ht="11.25" x14ac:dyDescent="0.2">
      <c r="A404" t="s">
        <v>1993</v>
      </c>
      <c r="B404" t="s">
        <v>828</v>
      </c>
      <c r="C404">
        <v>520</v>
      </c>
    </row>
    <row r="405" spans="1:3" ht="11.25" x14ac:dyDescent="0.2">
      <c r="A405" t="s">
        <v>2175</v>
      </c>
      <c r="B405" t="s">
        <v>823</v>
      </c>
      <c r="C405">
        <v>84.11</v>
      </c>
    </row>
    <row r="406" spans="1:3" ht="11.25" x14ac:dyDescent="0.2">
      <c r="A406" t="s">
        <v>1233</v>
      </c>
      <c r="B406" t="s">
        <v>823</v>
      </c>
      <c r="C406">
        <v>84.11</v>
      </c>
    </row>
    <row r="407" spans="1:3" ht="11.25" x14ac:dyDescent="0.2">
      <c r="A407" t="s">
        <v>583</v>
      </c>
      <c r="B407" t="s">
        <v>580</v>
      </c>
      <c r="C407">
        <v>86.31</v>
      </c>
    </row>
    <row r="408" spans="1:3" ht="11.25" x14ac:dyDescent="0.2">
      <c r="A408" t="s">
        <v>2185</v>
      </c>
      <c r="B408" t="s">
        <v>580</v>
      </c>
      <c r="C408">
        <v>86.31</v>
      </c>
    </row>
    <row r="409" spans="1:3" ht="11.25" x14ac:dyDescent="0.2">
      <c r="A409" t="s">
        <v>2186</v>
      </c>
      <c r="B409" t="s">
        <v>580</v>
      </c>
      <c r="C409">
        <v>86.31</v>
      </c>
    </row>
    <row r="410" spans="1:3" ht="11.25" x14ac:dyDescent="0.2">
      <c r="A410" t="s">
        <v>1757</v>
      </c>
      <c r="B410" t="s">
        <v>580</v>
      </c>
      <c r="C410">
        <v>86.31</v>
      </c>
    </row>
    <row r="411" spans="1:3" ht="11.25" x14ac:dyDescent="0.2">
      <c r="A411" t="s">
        <v>1205</v>
      </c>
      <c r="B411" t="s">
        <v>580</v>
      </c>
      <c r="C411">
        <v>86.31</v>
      </c>
    </row>
    <row r="412" spans="1:3" ht="11.25" x14ac:dyDescent="0.2">
      <c r="A412" t="s">
        <v>1710</v>
      </c>
      <c r="B412" t="s">
        <v>580</v>
      </c>
      <c r="C412">
        <v>86.31</v>
      </c>
    </row>
    <row r="413" spans="1:3" ht="11.25" x14ac:dyDescent="0.2">
      <c r="A413" t="s">
        <v>2191</v>
      </c>
      <c r="B413" t="s">
        <v>580</v>
      </c>
      <c r="C413">
        <v>86.31</v>
      </c>
    </row>
    <row r="414" spans="1:3" ht="11.25" x14ac:dyDescent="0.2">
      <c r="A414" t="s">
        <v>1206</v>
      </c>
      <c r="B414" t="s">
        <v>580</v>
      </c>
      <c r="C414">
        <v>86.31</v>
      </c>
    </row>
    <row r="415" spans="1:3" ht="11.25" x14ac:dyDescent="0.2">
      <c r="A415" t="s">
        <v>612</v>
      </c>
      <c r="B415" t="s">
        <v>580</v>
      </c>
      <c r="C415">
        <v>86.31</v>
      </c>
    </row>
    <row r="416" spans="1:3" ht="11.25" x14ac:dyDescent="0.2">
      <c r="A416" t="s">
        <v>1598</v>
      </c>
      <c r="B416" t="s">
        <v>610</v>
      </c>
      <c r="C416">
        <v>1015</v>
      </c>
    </row>
    <row r="417" spans="1:3" ht="11.25" x14ac:dyDescent="0.2">
      <c r="A417" t="s">
        <v>1714</v>
      </c>
      <c r="B417" t="s">
        <v>1209</v>
      </c>
      <c r="C417">
        <v>240.01</v>
      </c>
    </row>
    <row r="418" spans="1:3" ht="11.25" x14ac:dyDescent="0.2">
      <c r="A418" t="s">
        <v>868</v>
      </c>
      <c r="B418" t="s">
        <v>590</v>
      </c>
      <c r="C418">
        <v>158.68</v>
      </c>
    </row>
    <row r="419" spans="1:3" ht="11.25" x14ac:dyDescent="0.2">
      <c r="A419" t="s">
        <v>467</v>
      </c>
      <c r="B419" t="s">
        <v>428</v>
      </c>
      <c r="C419">
        <v>95.6</v>
      </c>
    </row>
    <row r="420" spans="1:3" ht="11.25" x14ac:dyDescent="0.2">
      <c r="A420" t="s">
        <v>538</v>
      </c>
      <c r="B420" t="s">
        <v>539</v>
      </c>
      <c r="C420">
        <v>1546.66</v>
      </c>
    </row>
    <row r="421" spans="1:3" ht="11.25" x14ac:dyDescent="0.2">
      <c r="A421" t="s">
        <v>1096</v>
      </c>
      <c r="B421" t="s">
        <v>1097</v>
      </c>
      <c r="C421">
        <v>1372.68</v>
      </c>
    </row>
    <row r="422" spans="1:3" ht="11.25" x14ac:dyDescent="0.2">
      <c r="A422" t="s">
        <v>821</v>
      </c>
      <c r="B422" t="s">
        <v>475</v>
      </c>
      <c r="C422">
        <v>1074.3699999999999</v>
      </c>
    </row>
    <row r="423" spans="1:3" ht="11.25" x14ac:dyDescent="0.2">
      <c r="A423" t="s">
        <v>818</v>
      </c>
      <c r="B423" t="s">
        <v>475</v>
      </c>
      <c r="C423">
        <v>1074.3699999999999</v>
      </c>
    </row>
    <row r="424" spans="1:3" ht="11.25" x14ac:dyDescent="0.2">
      <c r="A424" t="s">
        <v>1439</v>
      </c>
      <c r="B424" t="s">
        <v>456</v>
      </c>
      <c r="C424">
        <v>1198.17</v>
      </c>
    </row>
    <row r="425" spans="1:3" ht="11.25" x14ac:dyDescent="0.2">
      <c r="A425" t="s">
        <v>1876</v>
      </c>
      <c r="B425" t="s">
        <v>456</v>
      </c>
      <c r="C425">
        <v>1198.17</v>
      </c>
    </row>
    <row r="426" spans="1:3" ht="11.25" x14ac:dyDescent="0.2">
      <c r="A426" t="s">
        <v>1478</v>
      </c>
      <c r="B426" t="s">
        <v>456</v>
      </c>
      <c r="C426">
        <v>1198.17</v>
      </c>
    </row>
    <row r="427" spans="1:3" ht="11.25" x14ac:dyDescent="0.2">
      <c r="A427" t="s">
        <v>1442</v>
      </c>
      <c r="B427" t="s">
        <v>456</v>
      </c>
      <c r="C427">
        <v>1198.17</v>
      </c>
    </row>
    <row r="428" spans="1:3" ht="11.25" x14ac:dyDescent="0.2">
      <c r="A428" t="s">
        <v>925</v>
      </c>
      <c r="B428" t="s">
        <v>456</v>
      </c>
      <c r="C428">
        <v>1198.17</v>
      </c>
    </row>
    <row r="429" spans="1:3" ht="11.25" x14ac:dyDescent="0.2">
      <c r="A429" t="s">
        <v>972</v>
      </c>
      <c r="B429" t="s">
        <v>428</v>
      </c>
      <c r="C429">
        <v>338.61</v>
      </c>
    </row>
    <row r="430" spans="1:3" ht="11.25" x14ac:dyDescent="0.2">
      <c r="A430" t="s">
        <v>1524</v>
      </c>
      <c r="B430" t="s">
        <v>428</v>
      </c>
      <c r="C430">
        <v>338.61</v>
      </c>
    </row>
    <row r="431" spans="1:3" ht="11.25" x14ac:dyDescent="0.2">
      <c r="A431" t="s">
        <v>770</v>
      </c>
      <c r="B431" t="s">
        <v>664</v>
      </c>
      <c r="C431">
        <v>722.68</v>
      </c>
    </row>
    <row r="432" spans="1:3" ht="11.25" x14ac:dyDescent="0.2">
      <c r="A432" t="s">
        <v>952</v>
      </c>
      <c r="B432" t="s">
        <v>664</v>
      </c>
      <c r="C432">
        <v>722.68</v>
      </c>
    </row>
    <row r="433" spans="1:3" ht="11.25" x14ac:dyDescent="0.2">
      <c r="A433" t="s">
        <v>958</v>
      </c>
      <c r="B433" t="s">
        <v>428</v>
      </c>
      <c r="C433">
        <v>338.61</v>
      </c>
    </row>
    <row r="434" spans="1:3" ht="11.25" x14ac:dyDescent="0.2">
      <c r="A434" t="s">
        <v>669</v>
      </c>
      <c r="B434" t="s">
        <v>428</v>
      </c>
      <c r="C434">
        <v>338.61</v>
      </c>
    </row>
    <row r="435" spans="1:3" ht="11.25" x14ac:dyDescent="0.2">
      <c r="A435" t="s">
        <v>1380</v>
      </c>
      <c r="B435" t="s">
        <v>428</v>
      </c>
      <c r="C435">
        <v>338.61</v>
      </c>
    </row>
    <row r="436" spans="1:3" ht="11.25" x14ac:dyDescent="0.2">
      <c r="A436" t="s">
        <v>705</v>
      </c>
      <c r="B436" t="s">
        <v>428</v>
      </c>
      <c r="C436">
        <v>338.61</v>
      </c>
    </row>
    <row r="437" spans="1:3" ht="11.25" x14ac:dyDescent="0.2">
      <c r="A437" t="s">
        <v>960</v>
      </c>
      <c r="B437" t="s">
        <v>428</v>
      </c>
      <c r="C437">
        <v>338.61</v>
      </c>
    </row>
    <row r="438" spans="1:3" ht="11.25" x14ac:dyDescent="0.2">
      <c r="A438" t="s">
        <v>2179</v>
      </c>
      <c r="B438" t="s">
        <v>428</v>
      </c>
      <c r="C438">
        <v>338.61</v>
      </c>
    </row>
    <row r="439" spans="1:3" ht="11.25" x14ac:dyDescent="0.2">
      <c r="A439" t="s">
        <v>740</v>
      </c>
      <c r="B439" t="s">
        <v>619</v>
      </c>
      <c r="C439">
        <v>445.3</v>
      </c>
    </row>
    <row r="440" spans="1:3" ht="11.25" x14ac:dyDescent="0.2">
      <c r="A440" t="s">
        <v>737</v>
      </c>
      <c r="B440" t="s">
        <v>559</v>
      </c>
      <c r="C440">
        <v>1177.0999999999999</v>
      </c>
    </row>
    <row r="441" spans="1:3" ht="11.25" x14ac:dyDescent="0.2">
      <c r="A441" t="s">
        <v>717</v>
      </c>
      <c r="B441" t="s">
        <v>559</v>
      </c>
      <c r="C441">
        <v>1177.0999999999999</v>
      </c>
    </row>
    <row r="442" spans="1:3" ht="11.25" x14ac:dyDescent="0.2">
      <c r="A442" t="s">
        <v>1438</v>
      </c>
      <c r="B442" t="s">
        <v>456</v>
      </c>
      <c r="C442">
        <v>1198.17</v>
      </c>
    </row>
    <row r="443" spans="1:3" ht="11.25" x14ac:dyDescent="0.2">
      <c r="A443" t="s">
        <v>886</v>
      </c>
      <c r="B443" t="s">
        <v>428</v>
      </c>
      <c r="C443">
        <v>358.99</v>
      </c>
    </row>
    <row r="444" spans="1:3" ht="11.25" x14ac:dyDescent="0.2">
      <c r="A444" t="s">
        <v>1351</v>
      </c>
      <c r="B444" t="s">
        <v>428</v>
      </c>
      <c r="C444">
        <v>358.99</v>
      </c>
    </row>
    <row r="445" spans="1:3" ht="11.25" x14ac:dyDescent="0.2">
      <c r="A445" t="s">
        <v>1352</v>
      </c>
      <c r="B445" t="s">
        <v>428</v>
      </c>
      <c r="C445">
        <v>358.99</v>
      </c>
    </row>
    <row r="446" spans="1:3" ht="11.25" x14ac:dyDescent="0.2">
      <c r="A446" t="s">
        <v>1857</v>
      </c>
      <c r="B446" t="s">
        <v>428</v>
      </c>
      <c r="C446">
        <v>358.99</v>
      </c>
    </row>
    <row r="447" spans="1:3" ht="11.25" x14ac:dyDescent="0.2">
      <c r="A447" t="s">
        <v>1824</v>
      </c>
      <c r="B447" t="s">
        <v>428</v>
      </c>
      <c r="C447">
        <v>358.99</v>
      </c>
    </row>
    <row r="448" spans="1:3" ht="11.25" x14ac:dyDescent="0.2">
      <c r="A448" t="s">
        <v>1083</v>
      </c>
      <c r="B448" t="s">
        <v>428</v>
      </c>
      <c r="C448">
        <v>358.99</v>
      </c>
    </row>
    <row r="449" spans="1:3" ht="11.25" x14ac:dyDescent="0.2">
      <c r="A449" t="s">
        <v>2216</v>
      </c>
      <c r="B449" t="s">
        <v>428</v>
      </c>
      <c r="C449">
        <v>358.99</v>
      </c>
    </row>
    <row r="450" spans="1:3" ht="11.25" x14ac:dyDescent="0.2">
      <c r="A450" t="s">
        <v>1821</v>
      </c>
      <c r="B450" t="s">
        <v>934</v>
      </c>
      <c r="C450">
        <v>2086.84</v>
      </c>
    </row>
    <row r="451" spans="1:3" ht="11.25" x14ac:dyDescent="0.2">
      <c r="A451" t="s">
        <v>946</v>
      </c>
      <c r="B451" t="s">
        <v>934</v>
      </c>
      <c r="C451">
        <v>2086.84</v>
      </c>
    </row>
    <row r="452" spans="1:3" ht="11.25" x14ac:dyDescent="0.2">
      <c r="A452" t="s">
        <v>1863</v>
      </c>
      <c r="B452" t="s">
        <v>934</v>
      </c>
      <c r="C452">
        <v>2086.84</v>
      </c>
    </row>
    <row r="453" spans="1:3" ht="11.25" x14ac:dyDescent="0.2">
      <c r="A453" t="s">
        <v>798</v>
      </c>
      <c r="B453" t="s">
        <v>619</v>
      </c>
      <c r="C453">
        <v>580.58000000000004</v>
      </c>
    </row>
    <row r="454" spans="1:3" ht="11.25" x14ac:dyDescent="0.2">
      <c r="A454" t="s">
        <v>1549</v>
      </c>
      <c r="B454" t="s">
        <v>428</v>
      </c>
      <c r="C454">
        <v>262.27</v>
      </c>
    </row>
    <row r="455" spans="1:3" ht="11.25" x14ac:dyDescent="0.2">
      <c r="A455" t="s">
        <v>643</v>
      </c>
      <c r="B455" t="s">
        <v>428</v>
      </c>
      <c r="C455">
        <v>262.27</v>
      </c>
    </row>
    <row r="456" spans="1:3" ht="11.25" x14ac:dyDescent="0.2">
      <c r="A456" t="s">
        <v>938</v>
      </c>
      <c r="B456" t="s">
        <v>428</v>
      </c>
      <c r="C456">
        <v>262.27</v>
      </c>
    </row>
    <row r="457" spans="1:3" ht="11.25" x14ac:dyDescent="0.2">
      <c r="A457" t="s">
        <v>937</v>
      </c>
      <c r="B457" t="s">
        <v>428</v>
      </c>
      <c r="C457">
        <v>262.27</v>
      </c>
    </row>
    <row r="458" spans="1:3" ht="11.25" x14ac:dyDescent="0.2">
      <c r="A458" t="s">
        <v>1145</v>
      </c>
      <c r="B458" t="s">
        <v>428</v>
      </c>
      <c r="C458">
        <v>262.27</v>
      </c>
    </row>
    <row r="459" spans="1:3" ht="11.25" x14ac:dyDescent="0.2">
      <c r="A459" t="s">
        <v>1536</v>
      </c>
      <c r="B459" t="s">
        <v>428</v>
      </c>
      <c r="C459">
        <v>262.27</v>
      </c>
    </row>
    <row r="460" spans="1:3" ht="11.25" x14ac:dyDescent="0.2">
      <c r="A460" t="s">
        <v>935</v>
      </c>
      <c r="B460" t="s">
        <v>428</v>
      </c>
      <c r="C460">
        <v>262.27</v>
      </c>
    </row>
    <row r="461" spans="1:3" ht="11.25" x14ac:dyDescent="0.2">
      <c r="A461" t="s">
        <v>814</v>
      </c>
      <c r="B461" t="s">
        <v>653</v>
      </c>
      <c r="C461">
        <v>1608.56</v>
      </c>
    </row>
    <row r="462" spans="1:3" ht="11.25" x14ac:dyDescent="0.2">
      <c r="A462" t="s">
        <v>1254</v>
      </c>
      <c r="B462" t="s">
        <v>428</v>
      </c>
      <c r="C462">
        <v>95.6</v>
      </c>
    </row>
    <row r="463" spans="1:3" ht="11.25" x14ac:dyDescent="0.2">
      <c r="A463" t="s">
        <v>465</v>
      </c>
      <c r="B463" t="s">
        <v>428</v>
      </c>
      <c r="C463">
        <v>95.6</v>
      </c>
    </row>
    <row r="464" spans="1:3" ht="11.25" x14ac:dyDescent="0.2">
      <c r="A464" t="s">
        <v>464</v>
      </c>
      <c r="B464" t="s">
        <v>428</v>
      </c>
      <c r="C464">
        <v>95.6</v>
      </c>
    </row>
    <row r="465" spans="1:3" ht="11.25" x14ac:dyDescent="0.2">
      <c r="A465" t="s">
        <v>2264</v>
      </c>
      <c r="B465" t="s">
        <v>428</v>
      </c>
      <c r="C465">
        <v>95.6</v>
      </c>
    </row>
    <row r="466" spans="1:3" ht="11.25" x14ac:dyDescent="0.2">
      <c r="A466" t="s">
        <v>2266</v>
      </c>
      <c r="B466" t="s">
        <v>428</v>
      </c>
      <c r="C466">
        <v>95.6</v>
      </c>
    </row>
    <row r="467" spans="1:3" ht="11.25" x14ac:dyDescent="0.2">
      <c r="A467" t="s">
        <v>1198</v>
      </c>
      <c r="B467" t="s">
        <v>428</v>
      </c>
      <c r="C467">
        <v>95.6</v>
      </c>
    </row>
    <row r="468" spans="1:3" ht="11.25" x14ac:dyDescent="0.2">
      <c r="A468" t="s">
        <v>854</v>
      </c>
      <c r="B468" t="s">
        <v>428</v>
      </c>
      <c r="C468">
        <v>95.6</v>
      </c>
    </row>
    <row r="469" spans="1:3" ht="11.25" x14ac:dyDescent="0.2">
      <c r="A469" t="s">
        <v>542</v>
      </c>
      <c r="B469" t="s">
        <v>418</v>
      </c>
      <c r="C469">
        <v>218.22</v>
      </c>
    </row>
    <row r="470" spans="1:3" ht="11.25" x14ac:dyDescent="0.2">
      <c r="A470" t="s">
        <v>2068</v>
      </c>
      <c r="B470" t="s">
        <v>418</v>
      </c>
      <c r="C470">
        <v>218.22</v>
      </c>
    </row>
    <row r="471" spans="1:3" ht="11.25" x14ac:dyDescent="0.2">
      <c r="A471" t="s">
        <v>1496</v>
      </c>
      <c r="B471" t="s">
        <v>418</v>
      </c>
      <c r="C471">
        <v>218.22</v>
      </c>
    </row>
    <row r="472" spans="1:3" ht="11.25" x14ac:dyDescent="0.2">
      <c r="A472" t="s">
        <v>1101</v>
      </c>
      <c r="B472" t="s">
        <v>418</v>
      </c>
      <c r="C472">
        <v>218.22</v>
      </c>
    </row>
    <row r="473" spans="1:3" ht="11.25" x14ac:dyDescent="0.2">
      <c r="A473" t="s">
        <v>1408</v>
      </c>
      <c r="B473" t="s">
        <v>418</v>
      </c>
      <c r="C473">
        <v>218.22</v>
      </c>
    </row>
    <row r="474" spans="1:3" ht="11.25" x14ac:dyDescent="0.2">
      <c r="A474" t="s">
        <v>2071</v>
      </c>
      <c r="B474" t="s">
        <v>418</v>
      </c>
      <c r="C474">
        <v>218.22</v>
      </c>
    </row>
    <row r="475" spans="1:3" ht="11.25" x14ac:dyDescent="0.2">
      <c r="A475" t="s">
        <v>1884</v>
      </c>
      <c r="B475" t="s">
        <v>418</v>
      </c>
      <c r="C475">
        <v>218.22</v>
      </c>
    </row>
    <row r="476" spans="1:3" ht="11.25" x14ac:dyDescent="0.2">
      <c r="A476" t="s">
        <v>2275</v>
      </c>
      <c r="B476" t="s">
        <v>418</v>
      </c>
      <c r="C476">
        <v>218.22</v>
      </c>
    </row>
    <row r="477" spans="1:3" ht="11.25" x14ac:dyDescent="0.2">
      <c r="A477" t="s">
        <v>1417</v>
      </c>
      <c r="B477" t="s">
        <v>418</v>
      </c>
      <c r="C477">
        <v>218.22</v>
      </c>
    </row>
    <row r="478" spans="1:3" ht="11.25" x14ac:dyDescent="0.2">
      <c r="A478" t="s">
        <v>1418</v>
      </c>
      <c r="B478" t="s">
        <v>418</v>
      </c>
      <c r="C478">
        <v>218.22</v>
      </c>
    </row>
    <row r="479" spans="1:3" ht="11.25" x14ac:dyDescent="0.2">
      <c r="A479" t="s">
        <v>1889</v>
      </c>
      <c r="B479" t="s">
        <v>418</v>
      </c>
      <c r="C479">
        <v>218.22</v>
      </c>
    </row>
    <row r="480" spans="1:3" ht="11.25" x14ac:dyDescent="0.2">
      <c r="A480" t="s">
        <v>551</v>
      </c>
      <c r="B480" t="s">
        <v>418</v>
      </c>
      <c r="C480">
        <v>218.22</v>
      </c>
    </row>
    <row r="481" spans="1:3" ht="11.25" x14ac:dyDescent="0.2">
      <c r="A481" t="s">
        <v>552</v>
      </c>
      <c r="B481" t="s">
        <v>418</v>
      </c>
      <c r="C481">
        <v>218.22</v>
      </c>
    </row>
    <row r="482" spans="1:3" ht="11.25" x14ac:dyDescent="0.2">
      <c r="A482" t="s">
        <v>1420</v>
      </c>
      <c r="B482" t="s">
        <v>418</v>
      </c>
      <c r="C482">
        <v>218.22</v>
      </c>
    </row>
    <row r="483" spans="1:3" ht="11.25" x14ac:dyDescent="0.2">
      <c r="A483" t="s">
        <v>1891</v>
      </c>
      <c r="B483" t="s">
        <v>418</v>
      </c>
      <c r="C483">
        <v>218.22</v>
      </c>
    </row>
    <row r="484" spans="1:3" ht="11.25" x14ac:dyDescent="0.2">
      <c r="A484" t="s">
        <v>1669</v>
      </c>
      <c r="B484" t="s">
        <v>418</v>
      </c>
      <c r="C484">
        <v>218.22</v>
      </c>
    </row>
    <row r="485" spans="1:3" ht="11.25" x14ac:dyDescent="0.2">
      <c r="A485" t="s">
        <v>1108</v>
      </c>
      <c r="B485" t="s">
        <v>418</v>
      </c>
      <c r="C485">
        <v>218.22</v>
      </c>
    </row>
    <row r="486" spans="1:3" ht="11.25" x14ac:dyDescent="0.2">
      <c r="A486" t="s">
        <v>1610</v>
      </c>
      <c r="B486" t="s">
        <v>418</v>
      </c>
      <c r="C486">
        <v>218.22</v>
      </c>
    </row>
    <row r="487" spans="1:3" ht="11.25" x14ac:dyDescent="0.2">
      <c r="A487" t="s">
        <v>489</v>
      </c>
      <c r="B487" t="s">
        <v>418</v>
      </c>
      <c r="C487">
        <v>218.22</v>
      </c>
    </row>
    <row r="488" spans="1:3" ht="11.25" x14ac:dyDescent="0.2">
      <c r="A488" t="s">
        <v>1612</v>
      </c>
      <c r="B488" t="s">
        <v>418</v>
      </c>
      <c r="C488">
        <v>218.22</v>
      </c>
    </row>
    <row r="489" spans="1:3" ht="11.25" x14ac:dyDescent="0.2">
      <c r="A489" t="s">
        <v>1661</v>
      </c>
      <c r="B489" t="s">
        <v>418</v>
      </c>
      <c r="C489">
        <v>218.22</v>
      </c>
    </row>
    <row r="490" spans="1:3" ht="11.25" x14ac:dyDescent="0.2">
      <c r="A490" t="s">
        <v>1618</v>
      </c>
      <c r="B490" t="s">
        <v>418</v>
      </c>
      <c r="C490">
        <v>218.22</v>
      </c>
    </row>
    <row r="491" spans="1:3" ht="11.25" x14ac:dyDescent="0.2">
      <c r="A491" t="s">
        <v>1619</v>
      </c>
      <c r="B491" t="s">
        <v>418</v>
      </c>
      <c r="C491">
        <v>218.22</v>
      </c>
    </row>
    <row r="492" spans="1:3" ht="11.25" x14ac:dyDescent="0.2">
      <c r="A492" t="s">
        <v>1906</v>
      </c>
      <c r="B492" t="s">
        <v>418</v>
      </c>
      <c r="C492">
        <v>218.22</v>
      </c>
    </row>
    <row r="493" spans="1:3" ht="11.25" x14ac:dyDescent="0.2">
      <c r="A493" t="s">
        <v>1621</v>
      </c>
      <c r="B493" t="s">
        <v>418</v>
      </c>
      <c r="C493">
        <v>218.22</v>
      </c>
    </row>
    <row r="494" spans="1:3" ht="11.25" x14ac:dyDescent="0.2">
      <c r="A494" t="s">
        <v>1910</v>
      </c>
      <c r="B494" t="s">
        <v>418</v>
      </c>
      <c r="C494">
        <v>218.22</v>
      </c>
    </row>
    <row r="495" spans="1:3" ht="11.25" x14ac:dyDescent="0.2">
      <c r="A495" t="s">
        <v>426</v>
      </c>
      <c r="B495" t="s">
        <v>418</v>
      </c>
      <c r="C495">
        <v>218.22</v>
      </c>
    </row>
    <row r="496" spans="1:3" ht="11.25" x14ac:dyDescent="0.2">
      <c r="A496" t="s">
        <v>1835</v>
      </c>
      <c r="B496" t="s">
        <v>1117</v>
      </c>
      <c r="C496">
        <v>1006.48</v>
      </c>
    </row>
    <row r="497" spans="1:3" ht="11.25" x14ac:dyDescent="0.2">
      <c r="A497" t="s">
        <v>433</v>
      </c>
      <c r="B497" t="s">
        <v>434</v>
      </c>
      <c r="C497">
        <v>253.75</v>
      </c>
    </row>
    <row r="498" spans="1:3" ht="11.25" x14ac:dyDescent="0.2">
      <c r="A498" t="s">
        <v>431</v>
      </c>
      <c r="B498" t="s">
        <v>432</v>
      </c>
      <c r="C498">
        <v>996.87</v>
      </c>
    </row>
    <row r="499" spans="1:3" ht="11.25" x14ac:dyDescent="0.2">
      <c r="A499" t="s">
        <v>1091</v>
      </c>
      <c r="B499" t="s">
        <v>428</v>
      </c>
      <c r="C499">
        <v>134.59</v>
      </c>
    </row>
    <row r="500" spans="1:3" ht="11.25" x14ac:dyDescent="0.2">
      <c r="A500" t="s">
        <v>1499</v>
      </c>
      <c r="B500" t="s">
        <v>523</v>
      </c>
      <c r="C500">
        <v>1234.1600000000001</v>
      </c>
    </row>
    <row r="501" spans="1:3" ht="11.25" x14ac:dyDescent="0.2">
      <c r="A501" t="s">
        <v>1498</v>
      </c>
      <c r="B501" t="s">
        <v>454</v>
      </c>
      <c r="C501">
        <v>588.70000000000005</v>
      </c>
    </row>
    <row r="502" spans="1:3" ht="11.25" x14ac:dyDescent="0.2">
      <c r="A502" t="s">
        <v>1939</v>
      </c>
      <c r="B502" t="s">
        <v>454</v>
      </c>
      <c r="C502">
        <v>588.70000000000005</v>
      </c>
    </row>
    <row r="503" spans="1:3" ht="11.25" x14ac:dyDescent="0.2">
      <c r="A503" t="s">
        <v>2065</v>
      </c>
      <c r="B503" t="s">
        <v>454</v>
      </c>
      <c r="C503">
        <v>588.70000000000005</v>
      </c>
    </row>
    <row r="504" spans="1:3" ht="11.25" x14ac:dyDescent="0.2">
      <c r="A504" t="s">
        <v>2021</v>
      </c>
      <c r="B504" t="s">
        <v>559</v>
      </c>
      <c r="C504">
        <v>187.55</v>
      </c>
    </row>
    <row r="505" spans="1:3" ht="11.25" x14ac:dyDescent="0.2">
      <c r="A505" t="s">
        <v>2234</v>
      </c>
      <c r="B505" t="s">
        <v>456</v>
      </c>
      <c r="C505">
        <v>1198.17</v>
      </c>
    </row>
    <row r="506" spans="1:3" ht="11.25" x14ac:dyDescent="0.2">
      <c r="A506" t="s">
        <v>1349</v>
      </c>
      <c r="B506" t="s">
        <v>428</v>
      </c>
      <c r="C506">
        <v>358.99</v>
      </c>
    </row>
    <row r="507" spans="1:3" ht="11.25" x14ac:dyDescent="0.2">
      <c r="A507" t="s">
        <v>1825</v>
      </c>
      <c r="B507" t="s">
        <v>428</v>
      </c>
      <c r="C507">
        <v>358.99</v>
      </c>
    </row>
    <row r="508" spans="1:3" ht="11.25" x14ac:dyDescent="0.2">
      <c r="A508" t="s">
        <v>632</v>
      </c>
      <c r="B508" t="s">
        <v>428</v>
      </c>
      <c r="C508">
        <v>358.99</v>
      </c>
    </row>
    <row r="509" spans="1:3" ht="11.25" x14ac:dyDescent="0.2">
      <c r="A509" t="s">
        <v>633</v>
      </c>
      <c r="B509" t="s">
        <v>428</v>
      </c>
      <c r="C509">
        <v>358.99</v>
      </c>
    </row>
    <row r="510" spans="1:3" ht="11.25" x14ac:dyDescent="0.2">
      <c r="A510" t="s">
        <v>1354</v>
      </c>
      <c r="B510" t="s">
        <v>428</v>
      </c>
      <c r="C510">
        <v>262.27</v>
      </c>
    </row>
    <row r="511" spans="1:3" ht="11.25" x14ac:dyDescent="0.2">
      <c r="A511" t="s">
        <v>1822</v>
      </c>
      <c r="B511" t="s">
        <v>481</v>
      </c>
      <c r="C511">
        <v>2151.8000000000002</v>
      </c>
    </row>
    <row r="512" spans="1:3" ht="11.25" x14ac:dyDescent="0.2">
      <c r="A512" t="s">
        <v>799</v>
      </c>
      <c r="B512" t="s">
        <v>619</v>
      </c>
      <c r="C512">
        <v>580.58000000000004</v>
      </c>
    </row>
    <row r="513" spans="1:3" ht="11.25" x14ac:dyDescent="0.2">
      <c r="A513" t="s">
        <v>800</v>
      </c>
      <c r="B513" t="s">
        <v>619</v>
      </c>
      <c r="C513">
        <v>580.58000000000004</v>
      </c>
    </row>
    <row r="514" spans="1:3" ht="11.25" x14ac:dyDescent="0.2">
      <c r="A514" t="s">
        <v>801</v>
      </c>
      <c r="B514" t="s">
        <v>619</v>
      </c>
      <c r="C514">
        <v>580.58000000000004</v>
      </c>
    </row>
    <row r="515" spans="1:3" ht="11.25" x14ac:dyDescent="0.2">
      <c r="A515" t="s">
        <v>1550</v>
      </c>
      <c r="B515" t="s">
        <v>428</v>
      </c>
      <c r="C515">
        <v>262.27</v>
      </c>
    </row>
    <row r="516" spans="1:3" ht="11.25" x14ac:dyDescent="0.2">
      <c r="A516" t="s">
        <v>1545</v>
      </c>
      <c r="B516" t="s">
        <v>428</v>
      </c>
      <c r="C516">
        <v>262.27</v>
      </c>
    </row>
    <row r="517" spans="1:3" ht="11.25" x14ac:dyDescent="0.2">
      <c r="A517" t="s">
        <v>644</v>
      </c>
      <c r="B517" t="s">
        <v>428</v>
      </c>
      <c r="C517">
        <v>262.27</v>
      </c>
    </row>
    <row r="518" spans="1:3" ht="11.25" x14ac:dyDescent="0.2">
      <c r="A518" t="s">
        <v>2212</v>
      </c>
      <c r="B518" t="s">
        <v>428</v>
      </c>
      <c r="C518">
        <v>262.27</v>
      </c>
    </row>
    <row r="519" spans="1:3" ht="11.25" x14ac:dyDescent="0.2">
      <c r="A519" t="s">
        <v>1543</v>
      </c>
      <c r="B519" t="s">
        <v>428</v>
      </c>
      <c r="C519">
        <v>262.27</v>
      </c>
    </row>
    <row r="520" spans="1:3" ht="11.25" x14ac:dyDescent="0.2">
      <c r="A520" t="s">
        <v>804</v>
      </c>
      <c r="B520" t="s">
        <v>428</v>
      </c>
      <c r="C520">
        <v>262.27</v>
      </c>
    </row>
    <row r="521" spans="1:3" ht="11.25" x14ac:dyDescent="0.2">
      <c r="A521" t="s">
        <v>1542</v>
      </c>
      <c r="B521" t="s">
        <v>428</v>
      </c>
      <c r="C521">
        <v>262.27</v>
      </c>
    </row>
    <row r="522" spans="1:3" ht="11.25" x14ac:dyDescent="0.2">
      <c r="A522" t="s">
        <v>2207</v>
      </c>
      <c r="B522" t="s">
        <v>428</v>
      </c>
      <c r="C522">
        <v>262.27</v>
      </c>
    </row>
    <row r="523" spans="1:3" ht="11.25" x14ac:dyDescent="0.2">
      <c r="A523" t="s">
        <v>1861</v>
      </c>
      <c r="B523" t="s">
        <v>428</v>
      </c>
      <c r="C523">
        <v>262.27</v>
      </c>
    </row>
    <row r="524" spans="1:3" ht="11.25" x14ac:dyDescent="0.2">
      <c r="A524" t="s">
        <v>1141</v>
      </c>
      <c r="B524" t="s">
        <v>428</v>
      </c>
      <c r="C524">
        <v>262.27</v>
      </c>
    </row>
    <row r="525" spans="1:3" ht="11.25" x14ac:dyDescent="0.2">
      <c r="A525" t="s">
        <v>649</v>
      </c>
      <c r="B525" t="s">
        <v>648</v>
      </c>
      <c r="C525">
        <v>444.97</v>
      </c>
    </row>
    <row r="526" spans="1:3" ht="11.25" x14ac:dyDescent="0.2">
      <c r="A526" t="s">
        <v>1139</v>
      </c>
      <c r="B526" t="s">
        <v>648</v>
      </c>
      <c r="C526">
        <v>444.97</v>
      </c>
    </row>
    <row r="527" spans="1:3" ht="11.25" x14ac:dyDescent="0.2">
      <c r="A527" t="s">
        <v>647</v>
      </c>
      <c r="B527" t="s">
        <v>648</v>
      </c>
      <c r="C527">
        <v>444.97</v>
      </c>
    </row>
    <row r="528" spans="1:3" ht="11.25" x14ac:dyDescent="0.2">
      <c r="A528" t="s">
        <v>1433</v>
      </c>
      <c r="B528" t="s">
        <v>653</v>
      </c>
      <c r="C528">
        <v>1608.56</v>
      </c>
    </row>
    <row r="529" spans="1:3" ht="11.25" x14ac:dyDescent="0.2">
      <c r="A529" t="s">
        <v>652</v>
      </c>
      <c r="B529" t="s">
        <v>653</v>
      </c>
      <c r="C529">
        <v>1608.56</v>
      </c>
    </row>
    <row r="530" spans="1:3" ht="11.25" x14ac:dyDescent="0.2">
      <c r="A530" t="s">
        <v>1869</v>
      </c>
      <c r="B530" t="s">
        <v>1870</v>
      </c>
      <c r="C530">
        <v>1015</v>
      </c>
    </row>
    <row r="531" spans="1:3" ht="11.25" x14ac:dyDescent="0.2">
      <c r="A531" t="s">
        <v>2245</v>
      </c>
      <c r="B531" t="s">
        <v>648</v>
      </c>
      <c r="C531">
        <v>444.97</v>
      </c>
    </row>
    <row r="532" spans="1:3" ht="11.25" x14ac:dyDescent="0.2">
      <c r="A532" t="s">
        <v>1871</v>
      </c>
      <c r="B532" t="s">
        <v>648</v>
      </c>
      <c r="C532">
        <v>444.97</v>
      </c>
    </row>
    <row r="533" spans="1:3" ht="11.25" x14ac:dyDescent="0.2">
      <c r="A533" t="s">
        <v>1436</v>
      </c>
      <c r="B533" t="s">
        <v>648</v>
      </c>
      <c r="C533">
        <v>444.97</v>
      </c>
    </row>
    <row r="534" spans="1:3" ht="11.25" x14ac:dyDescent="0.2">
      <c r="A534" t="s">
        <v>2238</v>
      </c>
      <c r="B534" t="s">
        <v>648</v>
      </c>
      <c r="C534">
        <v>444.97</v>
      </c>
    </row>
    <row r="535" spans="1:3" ht="11.25" x14ac:dyDescent="0.2">
      <c r="A535" t="s">
        <v>1366</v>
      </c>
      <c r="B535" t="s">
        <v>428</v>
      </c>
      <c r="C535">
        <v>338.61</v>
      </c>
    </row>
    <row r="536" spans="1:3" ht="11.25" x14ac:dyDescent="0.2">
      <c r="A536" t="s">
        <v>1055</v>
      </c>
      <c r="B536" t="s">
        <v>428</v>
      </c>
      <c r="C536">
        <v>338.61</v>
      </c>
    </row>
    <row r="537" spans="1:3" ht="11.25" x14ac:dyDescent="0.2">
      <c r="A537" t="s">
        <v>660</v>
      </c>
      <c r="B537" t="s">
        <v>428</v>
      </c>
      <c r="C537">
        <v>338.61</v>
      </c>
    </row>
    <row r="538" spans="1:3" ht="11.25" x14ac:dyDescent="0.2">
      <c r="A538" t="s">
        <v>1928</v>
      </c>
      <c r="B538" t="s">
        <v>428</v>
      </c>
      <c r="C538">
        <v>338.61</v>
      </c>
    </row>
    <row r="539" spans="1:3" ht="11.25" x14ac:dyDescent="0.2">
      <c r="A539" t="s">
        <v>1724</v>
      </c>
      <c r="B539" t="s">
        <v>434</v>
      </c>
      <c r="C539">
        <v>749.25</v>
      </c>
    </row>
    <row r="540" spans="1:3" ht="11.25" x14ac:dyDescent="0.2">
      <c r="A540" t="s">
        <v>2236</v>
      </c>
      <c r="B540" t="s">
        <v>1332</v>
      </c>
      <c r="C540">
        <v>1880.58</v>
      </c>
    </row>
    <row r="541" spans="1:3" ht="11.25" x14ac:dyDescent="0.2">
      <c r="A541" t="s">
        <v>1335</v>
      </c>
      <c r="B541" t="s">
        <v>428</v>
      </c>
      <c r="C541">
        <v>358.99</v>
      </c>
    </row>
    <row r="542" spans="1:3" ht="11.25" x14ac:dyDescent="0.2">
      <c r="A542" t="s">
        <v>735</v>
      </c>
      <c r="B542" t="s">
        <v>428</v>
      </c>
      <c r="C542">
        <v>358.99</v>
      </c>
    </row>
    <row r="543" spans="1:3" ht="11.25" x14ac:dyDescent="0.2">
      <c r="A543" t="s">
        <v>1842</v>
      </c>
      <c r="B543" t="s">
        <v>428</v>
      </c>
      <c r="C543">
        <v>358.99</v>
      </c>
    </row>
    <row r="544" spans="1:3" ht="11.25" x14ac:dyDescent="0.2">
      <c r="A544" t="s">
        <v>2239</v>
      </c>
      <c r="B544" t="s">
        <v>428</v>
      </c>
      <c r="C544">
        <v>358.99</v>
      </c>
    </row>
    <row r="545" spans="1:3" ht="11.25" x14ac:dyDescent="0.2">
      <c r="A545" t="s">
        <v>1841</v>
      </c>
      <c r="B545" t="s">
        <v>428</v>
      </c>
      <c r="C545">
        <v>358.99</v>
      </c>
    </row>
    <row r="546" spans="1:3" ht="11.25" x14ac:dyDescent="0.2">
      <c r="A546" t="s">
        <v>1840</v>
      </c>
      <c r="B546" t="s">
        <v>629</v>
      </c>
      <c r="C546">
        <v>840.42</v>
      </c>
    </row>
    <row r="547" spans="1:3" ht="11.25" x14ac:dyDescent="0.2">
      <c r="A547" t="s">
        <v>2060</v>
      </c>
      <c r="B547" t="s">
        <v>527</v>
      </c>
      <c r="C547">
        <v>698.65</v>
      </c>
    </row>
    <row r="548" spans="1:3" ht="11.25" x14ac:dyDescent="0.2">
      <c r="A548" t="s">
        <v>1406</v>
      </c>
      <c r="B548" t="s">
        <v>539</v>
      </c>
      <c r="C548">
        <v>1546.66</v>
      </c>
    </row>
    <row r="549" spans="1:3" ht="11.25" x14ac:dyDescent="0.2">
      <c r="A549" t="s">
        <v>474</v>
      </c>
      <c r="B549" t="s">
        <v>475</v>
      </c>
      <c r="C549">
        <v>1074.3699999999999</v>
      </c>
    </row>
    <row r="550" spans="1:3" ht="11.25" x14ac:dyDescent="0.2">
      <c r="A550" t="s">
        <v>2165</v>
      </c>
      <c r="B550" t="s">
        <v>475</v>
      </c>
      <c r="C550">
        <v>1074.3699999999999</v>
      </c>
    </row>
    <row r="551" spans="1:3" ht="11.25" x14ac:dyDescent="0.2">
      <c r="A551" t="s">
        <v>837</v>
      </c>
      <c r="B551" t="s">
        <v>475</v>
      </c>
      <c r="C551">
        <v>1074.3699999999999</v>
      </c>
    </row>
    <row r="552" spans="1:3" ht="11.25" x14ac:dyDescent="0.2">
      <c r="A552" t="s">
        <v>1831</v>
      </c>
      <c r="B552" t="s">
        <v>436</v>
      </c>
      <c r="C552">
        <v>545.20000000000005</v>
      </c>
    </row>
    <row r="553" spans="1:3" ht="11.25" x14ac:dyDescent="0.2">
      <c r="A553" t="s">
        <v>1119</v>
      </c>
      <c r="B553" t="s">
        <v>436</v>
      </c>
      <c r="C553">
        <v>545.20000000000005</v>
      </c>
    </row>
    <row r="554" spans="1:3" ht="11.25" x14ac:dyDescent="0.2">
      <c r="A554" t="s">
        <v>1118</v>
      </c>
      <c r="B554" t="s">
        <v>436</v>
      </c>
      <c r="C554">
        <v>545.20000000000005</v>
      </c>
    </row>
    <row r="555" spans="1:3" ht="11.25" x14ac:dyDescent="0.2">
      <c r="A555" t="s">
        <v>1833</v>
      </c>
      <c r="B555" t="s">
        <v>436</v>
      </c>
      <c r="C555">
        <v>545.20000000000005</v>
      </c>
    </row>
    <row r="556" spans="1:3" ht="11.25" x14ac:dyDescent="0.2">
      <c r="A556" t="s">
        <v>1511</v>
      </c>
      <c r="B556" t="s">
        <v>436</v>
      </c>
      <c r="C556">
        <v>545.20000000000005</v>
      </c>
    </row>
    <row r="557" spans="1:3" ht="11.25" x14ac:dyDescent="0.2">
      <c r="A557" t="s">
        <v>756</v>
      </c>
      <c r="B557" t="s">
        <v>456</v>
      </c>
      <c r="C557">
        <v>1198.17</v>
      </c>
    </row>
    <row r="558" spans="1:3" ht="11.25" x14ac:dyDescent="0.2">
      <c r="A558" t="s">
        <v>657</v>
      </c>
      <c r="B558" t="s">
        <v>456</v>
      </c>
      <c r="C558">
        <v>1198.17</v>
      </c>
    </row>
    <row r="559" spans="1:3" ht="11.25" x14ac:dyDescent="0.2">
      <c r="A559" t="s">
        <v>927</v>
      </c>
      <c r="B559" t="s">
        <v>456</v>
      </c>
      <c r="C559">
        <v>1198.17</v>
      </c>
    </row>
    <row r="560" spans="1:3" ht="11.25" x14ac:dyDescent="0.2">
      <c r="A560" t="s">
        <v>557</v>
      </c>
      <c r="B560" t="s">
        <v>456</v>
      </c>
      <c r="C560">
        <v>1198.17</v>
      </c>
    </row>
    <row r="561" spans="1:3" ht="11.25" x14ac:dyDescent="0.2">
      <c r="A561" t="s">
        <v>1128</v>
      </c>
      <c r="B561" t="s">
        <v>456</v>
      </c>
      <c r="C561">
        <v>1198.17</v>
      </c>
    </row>
    <row r="562" spans="1:3" ht="11.25" x14ac:dyDescent="0.2">
      <c r="A562" t="s">
        <v>2227</v>
      </c>
      <c r="B562" t="s">
        <v>456</v>
      </c>
      <c r="C562">
        <v>1198.17</v>
      </c>
    </row>
    <row r="563" spans="1:3" ht="11.25" x14ac:dyDescent="0.2">
      <c r="A563" t="s">
        <v>768</v>
      </c>
      <c r="B563" t="s">
        <v>428</v>
      </c>
      <c r="C563">
        <v>338.61</v>
      </c>
    </row>
    <row r="564" spans="1:3" ht="11.25" x14ac:dyDescent="0.2">
      <c r="A564" t="s">
        <v>1376</v>
      </c>
      <c r="B564" t="s">
        <v>428</v>
      </c>
      <c r="C564">
        <v>338.61</v>
      </c>
    </row>
    <row r="565" spans="1:3" ht="11.25" x14ac:dyDescent="0.2">
      <c r="A565" t="s">
        <v>701</v>
      </c>
      <c r="B565" t="s">
        <v>428</v>
      </c>
      <c r="C565">
        <v>338.61</v>
      </c>
    </row>
    <row r="566" spans="1:3" ht="11.25" x14ac:dyDescent="0.2">
      <c r="A566" t="s">
        <v>767</v>
      </c>
      <c r="B566" t="s">
        <v>428</v>
      </c>
      <c r="C566">
        <v>338.61</v>
      </c>
    </row>
    <row r="567" spans="1:3" ht="11.25" x14ac:dyDescent="0.2">
      <c r="A567" t="s">
        <v>1378</v>
      </c>
      <c r="B567" t="s">
        <v>428</v>
      </c>
      <c r="C567">
        <v>338.61</v>
      </c>
    </row>
    <row r="568" spans="1:3" ht="11.25" x14ac:dyDescent="0.2">
      <c r="A568" t="s">
        <v>1379</v>
      </c>
      <c r="B568" t="s">
        <v>428</v>
      </c>
      <c r="C568">
        <v>338.61</v>
      </c>
    </row>
    <row r="569" spans="1:3" ht="11.25" x14ac:dyDescent="0.2">
      <c r="A569" t="s">
        <v>2178</v>
      </c>
      <c r="B569" t="s">
        <v>428</v>
      </c>
      <c r="C569">
        <v>338.61</v>
      </c>
    </row>
    <row r="570" spans="1:3" ht="11.25" x14ac:dyDescent="0.2">
      <c r="A570" t="s">
        <v>1528</v>
      </c>
      <c r="B570" t="s">
        <v>428</v>
      </c>
      <c r="C570">
        <v>338.61</v>
      </c>
    </row>
    <row r="571" spans="1:3" ht="11.25" x14ac:dyDescent="0.2">
      <c r="A571" t="s">
        <v>1921</v>
      </c>
      <c r="B571" t="s">
        <v>428</v>
      </c>
      <c r="C571">
        <v>338.61</v>
      </c>
    </row>
    <row r="572" spans="1:3" ht="11.25" x14ac:dyDescent="0.2">
      <c r="A572" t="s">
        <v>959</v>
      </c>
      <c r="B572" t="s">
        <v>428</v>
      </c>
      <c r="C572">
        <v>338.61</v>
      </c>
    </row>
    <row r="573" spans="1:3" ht="11.25" x14ac:dyDescent="0.2">
      <c r="A573" t="s">
        <v>795</v>
      </c>
      <c r="B573" t="s">
        <v>428</v>
      </c>
      <c r="C573">
        <v>338.61</v>
      </c>
    </row>
    <row r="574" spans="1:3" ht="11.25" x14ac:dyDescent="0.2">
      <c r="A574" t="s">
        <v>1383</v>
      </c>
      <c r="B574" t="s">
        <v>428</v>
      </c>
      <c r="C574">
        <v>338.61</v>
      </c>
    </row>
    <row r="575" spans="1:3" ht="11.25" x14ac:dyDescent="0.2">
      <c r="A575" t="s">
        <v>672</v>
      </c>
      <c r="B575" t="s">
        <v>428</v>
      </c>
      <c r="C575">
        <v>338.61</v>
      </c>
    </row>
    <row r="576" spans="1:3" ht="11.25" x14ac:dyDescent="0.2">
      <c r="A576" t="s">
        <v>1384</v>
      </c>
      <c r="B576" t="s">
        <v>428</v>
      </c>
      <c r="C576">
        <v>338.61</v>
      </c>
    </row>
    <row r="577" spans="1:3" ht="11.25" x14ac:dyDescent="0.2">
      <c r="A577" t="s">
        <v>2153</v>
      </c>
      <c r="B577" t="s">
        <v>428</v>
      </c>
      <c r="C577">
        <v>338.61</v>
      </c>
    </row>
    <row r="578" spans="1:3" ht="11.25" x14ac:dyDescent="0.2">
      <c r="A578" t="s">
        <v>673</v>
      </c>
      <c r="B578" t="s">
        <v>428</v>
      </c>
      <c r="C578">
        <v>338.61</v>
      </c>
    </row>
    <row r="579" spans="1:3" ht="11.25" x14ac:dyDescent="0.2">
      <c r="A579" t="s">
        <v>785</v>
      </c>
      <c r="B579" t="s">
        <v>428</v>
      </c>
      <c r="C579">
        <v>338.61</v>
      </c>
    </row>
    <row r="580" spans="1:3" ht="11.25" x14ac:dyDescent="0.2">
      <c r="A580" t="s">
        <v>963</v>
      </c>
      <c r="B580" t="s">
        <v>428</v>
      </c>
      <c r="C580">
        <v>338.61</v>
      </c>
    </row>
    <row r="581" spans="1:3" ht="11.25" x14ac:dyDescent="0.2">
      <c r="A581" t="s">
        <v>674</v>
      </c>
      <c r="B581" t="s">
        <v>428</v>
      </c>
      <c r="C581">
        <v>338.61</v>
      </c>
    </row>
    <row r="582" spans="1:3" ht="11.25" x14ac:dyDescent="0.2">
      <c r="A582" t="s">
        <v>1010</v>
      </c>
      <c r="B582" t="s">
        <v>428</v>
      </c>
      <c r="C582">
        <v>338.61</v>
      </c>
    </row>
    <row r="583" spans="1:3" ht="11.25" x14ac:dyDescent="0.2">
      <c r="A583" t="s">
        <v>784</v>
      </c>
      <c r="B583" t="s">
        <v>428</v>
      </c>
      <c r="C583">
        <v>338.61</v>
      </c>
    </row>
    <row r="584" spans="1:3" ht="11.25" x14ac:dyDescent="0.2">
      <c r="A584" t="s">
        <v>1008</v>
      </c>
      <c r="B584" t="s">
        <v>428</v>
      </c>
      <c r="C584">
        <v>338.61</v>
      </c>
    </row>
    <row r="585" spans="1:3" ht="11.25" x14ac:dyDescent="0.2">
      <c r="A585" t="s">
        <v>711</v>
      </c>
      <c r="B585" t="s">
        <v>428</v>
      </c>
      <c r="C585">
        <v>338.61</v>
      </c>
    </row>
    <row r="586" spans="1:3" ht="11.25" x14ac:dyDescent="0.2">
      <c r="A586" t="s">
        <v>712</v>
      </c>
      <c r="B586" t="s">
        <v>428</v>
      </c>
      <c r="C586">
        <v>338.61</v>
      </c>
    </row>
    <row r="587" spans="1:3" ht="11.25" x14ac:dyDescent="0.2">
      <c r="A587" t="s">
        <v>2235</v>
      </c>
      <c r="B587" t="s">
        <v>559</v>
      </c>
      <c r="C587">
        <v>1177.0999999999999</v>
      </c>
    </row>
    <row r="588" spans="1:3" ht="11.25" x14ac:dyDescent="0.2">
      <c r="A588" t="s">
        <v>1848</v>
      </c>
      <c r="B588" t="s">
        <v>559</v>
      </c>
      <c r="C588">
        <v>1177.0999999999999</v>
      </c>
    </row>
    <row r="589" spans="1:3" ht="11.25" x14ac:dyDescent="0.2">
      <c r="A589" t="s">
        <v>888</v>
      </c>
      <c r="B589" t="s">
        <v>629</v>
      </c>
      <c r="C589">
        <v>840.42</v>
      </c>
    </row>
    <row r="590" spans="1:3" ht="11.25" x14ac:dyDescent="0.2">
      <c r="A590" t="s">
        <v>3981</v>
      </c>
      <c r="B590" t="s">
        <v>619</v>
      </c>
      <c r="C590">
        <v>897.26</v>
      </c>
    </row>
    <row r="591" spans="1:3" ht="11.25" x14ac:dyDescent="0.2">
      <c r="A591" t="s">
        <v>4071</v>
      </c>
      <c r="B591" t="s">
        <v>619</v>
      </c>
      <c r="C591">
        <v>897.26</v>
      </c>
    </row>
    <row r="592" spans="1:3" ht="11.25" x14ac:dyDescent="0.2">
      <c r="A592" t="s">
        <v>4205</v>
      </c>
      <c r="B592" t="s">
        <v>619</v>
      </c>
      <c r="C592">
        <v>897.26</v>
      </c>
    </row>
    <row r="593" spans="1:3" ht="11.25" x14ac:dyDescent="0.2">
      <c r="A593" t="s">
        <v>4111</v>
      </c>
      <c r="B593" t="s">
        <v>619</v>
      </c>
      <c r="C593">
        <v>897.26</v>
      </c>
    </row>
    <row r="594" spans="1:3" ht="11.25" x14ac:dyDescent="0.2">
      <c r="A594" t="s">
        <v>4181</v>
      </c>
      <c r="B594" t="s">
        <v>3954</v>
      </c>
      <c r="C594">
        <v>411.82</v>
      </c>
    </row>
    <row r="595" spans="1:3" ht="11.25" x14ac:dyDescent="0.2">
      <c r="A595" t="s">
        <v>4064</v>
      </c>
      <c r="B595" t="s">
        <v>3954</v>
      </c>
      <c r="C595">
        <v>411.82</v>
      </c>
    </row>
    <row r="596" spans="1:3" ht="11.25" x14ac:dyDescent="0.2">
      <c r="A596" t="s">
        <v>4073</v>
      </c>
      <c r="B596" t="s">
        <v>3954</v>
      </c>
      <c r="C596">
        <v>411.82</v>
      </c>
    </row>
    <row r="597" spans="1:3" ht="11.25" x14ac:dyDescent="0.2">
      <c r="A597" t="s">
        <v>4002</v>
      </c>
      <c r="B597" t="s">
        <v>3954</v>
      </c>
      <c r="C597">
        <v>411.82</v>
      </c>
    </row>
    <row r="598" spans="1:3" ht="11.25" x14ac:dyDescent="0.2">
      <c r="A598" t="s">
        <v>4032</v>
      </c>
      <c r="B598" t="s">
        <v>3954</v>
      </c>
      <c r="C598">
        <v>411.82</v>
      </c>
    </row>
    <row r="599" spans="1:3" ht="11.25" x14ac:dyDescent="0.2">
      <c r="A599" t="s">
        <v>3955</v>
      </c>
      <c r="B599" t="s">
        <v>3954</v>
      </c>
      <c r="C599">
        <v>411.82</v>
      </c>
    </row>
    <row r="600" spans="1:3" ht="11.25" x14ac:dyDescent="0.2">
      <c r="A600" t="s">
        <v>3965</v>
      </c>
      <c r="B600" t="s">
        <v>3954</v>
      </c>
      <c r="C600">
        <v>411.82</v>
      </c>
    </row>
    <row r="601" spans="1:3" ht="11.25" x14ac:dyDescent="0.2">
      <c r="A601" t="s">
        <v>4185</v>
      </c>
      <c r="B601" t="s">
        <v>3954</v>
      </c>
      <c r="C601">
        <v>411.82</v>
      </c>
    </row>
    <row r="602" spans="1:3" ht="11.25" x14ac:dyDescent="0.2">
      <c r="A602" t="s">
        <v>3957</v>
      </c>
      <c r="B602" t="s">
        <v>3954</v>
      </c>
      <c r="C602">
        <v>411.82</v>
      </c>
    </row>
    <row r="603" spans="1:3" ht="11.25" x14ac:dyDescent="0.2">
      <c r="A603" t="s">
        <v>4097</v>
      </c>
      <c r="B603" t="s">
        <v>3954</v>
      </c>
      <c r="C603">
        <v>411.82</v>
      </c>
    </row>
    <row r="604" spans="1:3" ht="11.25" x14ac:dyDescent="0.2">
      <c r="A604" t="s">
        <v>4086</v>
      </c>
      <c r="B604" t="s">
        <v>3954</v>
      </c>
      <c r="C604">
        <v>411.82</v>
      </c>
    </row>
    <row r="605" spans="1:3" ht="11.25" x14ac:dyDescent="0.2">
      <c r="A605" t="s">
        <v>3969</v>
      </c>
      <c r="B605" t="s">
        <v>3954</v>
      </c>
      <c r="C605">
        <v>411.82</v>
      </c>
    </row>
    <row r="606" spans="1:3" ht="11.25" x14ac:dyDescent="0.2">
      <c r="A606" t="s">
        <v>4067</v>
      </c>
      <c r="B606" t="s">
        <v>3954</v>
      </c>
      <c r="C606">
        <v>411.82</v>
      </c>
    </row>
    <row r="607" spans="1:3" ht="11.25" x14ac:dyDescent="0.2">
      <c r="A607" t="s">
        <v>4093</v>
      </c>
      <c r="B607" t="s">
        <v>3954</v>
      </c>
      <c r="C607">
        <v>411.82</v>
      </c>
    </row>
    <row r="608" spans="1:3" ht="11.25" x14ac:dyDescent="0.2">
      <c r="A608" t="s">
        <v>4055</v>
      </c>
      <c r="B608" t="s">
        <v>3954</v>
      </c>
      <c r="C608">
        <v>411.82</v>
      </c>
    </row>
    <row r="609" spans="1:3" ht="11.25" x14ac:dyDescent="0.2">
      <c r="A609" t="s">
        <v>4091</v>
      </c>
      <c r="B609" t="s">
        <v>3954</v>
      </c>
      <c r="C609">
        <v>411.82</v>
      </c>
    </row>
    <row r="610" spans="1:3" ht="11.25" x14ac:dyDescent="0.2">
      <c r="A610" t="s">
        <v>4168</v>
      </c>
      <c r="B610" t="s">
        <v>3954</v>
      </c>
      <c r="C610">
        <v>411.82</v>
      </c>
    </row>
    <row r="611" spans="1:3" ht="11.25" x14ac:dyDescent="0.2">
      <c r="A611" t="s">
        <v>4053</v>
      </c>
      <c r="B611" t="s">
        <v>3954</v>
      </c>
      <c r="C611">
        <v>411.82</v>
      </c>
    </row>
    <row r="612" spans="1:3" ht="11.25" x14ac:dyDescent="0.2">
      <c r="A612" t="s">
        <v>3976</v>
      </c>
      <c r="B612" t="s">
        <v>3954</v>
      </c>
      <c r="C612">
        <v>411.82</v>
      </c>
    </row>
    <row r="613" spans="1:3" ht="11.25" x14ac:dyDescent="0.2">
      <c r="A613" t="s">
        <v>4175</v>
      </c>
      <c r="B613" t="s">
        <v>3954</v>
      </c>
      <c r="C613">
        <v>411.82</v>
      </c>
    </row>
    <row r="614" spans="1:3" ht="11.25" x14ac:dyDescent="0.2">
      <c r="A614" t="s">
        <v>4026</v>
      </c>
      <c r="B614" t="s">
        <v>3954</v>
      </c>
      <c r="C614">
        <v>411.82</v>
      </c>
    </row>
    <row r="615" spans="1:3" ht="11.25" x14ac:dyDescent="0.2">
      <c r="A615" t="s">
        <v>4035</v>
      </c>
      <c r="B615" t="s">
        <v>3954</v>
      </c>
      <c r="C615">
        <v>411.82</v>
      </c>
    </row>
    <row r="616" spans="1:3" ht="11.25" x14ac:dyDescent="0.2">
      <c r="A616" t="s">
        <v>3991</v>
      </c>
      <c r="B616" t="s">
        <v>3954</v>
      </c>
      <c r="C616">
        <v>411.82</v>
      </c>
    </row>
    <row r="617" spans="1:3" ht="11.25" x14ac:dyDescent="0.2">
      <c r="A617" t="s">
        <v>4200</v>
      </c>
      <c r="B617" t="s">
        <v>3954</v>
      </c>
      <c r="C617">
        <v>411.82</v>
      </c>
    </row>
    <row r="618" spans="1:3" ht="11.25" x14ac:dyDescent="0.2">
      <c r="A618" t="s">
        <v>4142</v>
      </c>
      <c r="B618" t="s">
        <v>3954</v>
      </c>
      <c r="C618">
        <v>411.82</v>
      </c>
    </row>
    <row r="619" spans="1:3" ht="11.25" x14ac:dyDescent="0.2">
      <c r="A619" t="s">
        <v>4113</v>
      </c>
      <c r="B619" t="s">
        <v>3954</v>
      </c>
      <c r="C619">
        <v>411.82</v>
      </c>
    </row>
    <row r="620" spans="1:3" ht="11.25" x14ac:dyDescent="0.2">
      <c r="A620" t="s">
        <v>4220</v>
      </c>
      <c r="B620" t="s">
        <v>3954</v>
      </c>
      <c r="C620">
        <v>411.82</v>
      </c>
    </row>
    <row r="621" spans="1:3" ht="11.25" x14ac:dyDescent="0.2">
      <c r="A621" t="s">
        <v>4072</v>
      </c>
      <c r="B621" t="s">
        <v>3954</v>
      </c>
      <c r="C621">
        <v>411.82</v>
      </c>
    </row>
    <row r="622" spans="1:3" ht="11.25" x14ac:dyDescent="0.2">
      <c r="A622" t="s">
        <v>4206</v>
      </c>
      <c r="B622" t="s">
        <v>3954</v>
      </c>
      <c r="C622">
        <v>411.82</v>
      </c>
    </row>
    <row r="623" spans="1:3" ht="11.25" x14ac:dyDescent="0.2">
      <c r="A623" t="s">
        <v>4019</v>
      </c>
      <c r="B623" t="s">
        <v>3954</v>
      </c>
      <c r="C623">
        <v>411.82</v>
      </c>
    </row>
    <row r="624" spans="1:3" ht="11.25" x14ac:dyDescent="0.2">
      <c r="A624" t="s">
        <v>4207</v>
      </c>
      <c r="B624" t="s">
        <v>3954</v>
      </c>
      <c r="C624">
        <v>411.82</v>
      </c>
    </row>
    <row r="625" spans="1:3" ht="11.25" x14ac:dyDescent="0.2">
      <c r="A625" t="s">
        <v>4023</v>
      </c>
      <c r="B625" t="s">
        <v>3954</v>
      </c>
      <c r="C625">
        <v>411.82</v>
      </c>
    </row>
    <row r="626" spans="1:3" ht="11.25" x14ac:dyDescent="0.2">
      <c r="A626" t="s">
        <v>967</v>
      </c>
      <c r="B626" t="s">
        <v>954</v>
      </c>
      <c r="C626">
        <v>358.15</v>
      </c>
    </row>
    <row r="627" spans="1:3" ht="11.25" x14ac:dyDescent="0.2">
      <c r="A627" t="s">
        <v>1997</v>
      </c>
      <c r="B627" t="s">
        <v>1398</v>
      </c>
      <c r="C627">
        <v>269.44</v>
      </c>
    </row>
    <row r="628" spans="1:3" ht="11.25" x14ac:dyDescent="0.2">
      <c r="A628" t="s">
        <v>1491</v>
      </c>
      <c r="B628" t="s">
        <v>1492</v>
      </c>
      <c r="C628">
        <v>459.17</v>
      </c>
    </row>
    <row r="629" spans="1:3" ht="11.25" x14ac:dyDescent="0.2">
      <c r="A629" t="s">
        <v>1313</v>
      </c>
      <c r="B629" t="s">
        <v>559</v>
      </c>
      <c r="C629">
        <v>187.55</v>
      </c>
    </row>
    <row r="630" spans="1:3" ht="11.25" x14ac:dyDescent="0.2">
      <c r="A630" t="s">
        <v>2271</v>
      </c>
      <c r="B630" t="s">
        <v>559</v>
      </c>
      <c r="C630">
        <v>187.55</v>
      </c>
    </row>
    <row r="631" spans="1:3" ht="11.25" x14ac:dyDescent="0.2">
      <c r="A631" t="s">
        <v>1316</v>
      </c>
      <c r="B631" t="s">
        <v>559</v>
      </c>
      <c r="C631">
        <v>187.55</v>
      </c>
    </row>
    <row r="632" spans="1:3" ht="11.25" x14ac:dyDescent="0.2">
      <c r="A632" t="s">
        <v>887</v>
      </c>
      <c r="B632" t="s">
        <v>629</v>
      </c>
      <c r="C632">
        <v>840.42</v>
      </c>
    </row>
    <row r="633" spans="1:3" ht="11.25" x14ac:dyDescent="0.2">
      <c r="A633" t="s">
        <v>1567</v>
      </c>
      <c r="B633" t="s">
        <v>559</v>
      </c>
      <c r="C633">
        <v>946.51</v>
      </c>
    </row>
    <row r="634" spans="1:3" ht="11.25" x14ac:dyDescent="0.2">
      <c r="A634" t="s">
        <v>2002</v>
      </c>
      <c r="B634" t="s">
        <v>559</v>
      </c>
      <c r="C634">
        <v>946.51</v>
      </c>
    </row>
    <row r="635" spans="1:3" ht="11.25" x14ac:dyDescent="0.2">
      <c r="A635" t="s">
        <v>2011</v>
      </c>
      <c r="B635" t="s">
        <v>559</v>
      </c>
      <c r="C635">
        <v>946.51</v>
      </c>
    </row>
    <row r="636" spans="1:3" ht="11.25" x14ac:dyDescent="0.2">
      <c r="A636" t="s">
        <v>574</v>
      </c>
      <c r="B636" t="s">
        <v>559</v>
      </c>
      <c r="C636">
        <v>946.51</v>
      </c>
    </row>
    <row r="637" spans="1:3" ht="11.25" x14ac:dyDescent="0.2">
      <c r="A637" t="s">
        <v>2012</v>
      </c>
      <c r="B637" t="s">
        <v>559</v>
      </c>
      <c r="C637">
        <v>946.51</v>
      </c>
    </row>
    <row r="638" spans="1:3" ht="11.25" x14ac:dyDescent="0.2">
      <c r="A638" t="s">
        <v>2087</v>
      </c>
      <c r="B638" t="s">
        <v>559</v>
      </c>
      <c r="C638">
        <v>946.51</v>
      </c>
    </row>
    <row r="639" spans="1:3" ht="11.25" x14ac:dyDescent="0.2">
      <c r="A639" t="s">
        <v>1805</v>
      </c>
      <c r="B639" t="s">
        <v>559</v>
      </c>
      <c r="C639">
        <v>946.51</v>
      </c>
    </row>
    <row r="640" spans="1:3" ht="11.25" x14ac:dyDescent="0.2">
      <c r="A640" t="s">
        <v>576</v>
      </c>
      <c r="B640" t="s">
        <v>559</v>
      </c>
      <c r="C640">
        <v>946.51</v>
      </c>
    </row>
    <row r="641" spans="1:3" ht="11.25" x14ac:dyDescent="0.2">
      <c r="A641" t="s">
        <v>2085</v>
      </c>
      <c r="B641" t="s">
        <v>559</v>
      </c>
      <c r="C641">
        <v>946.51</v>
      </c>
    </row>
    <row r="642" spans="1:3" ht="11.25" x14ac:dyDescent="0.2">
      <c r="A642" t="s">
        <v>1026</v>
      </c>
      <c r="B642" t="s">
        <v>428</v>
      </c>
      <c r="C642">
        <v>272.60000000000002</v>
      </c>
    </row>
    <row r="643" spans="1:3" ht="11.25" x14ac:dyDescent="0.2">
      <c r="A643" t="s">
        <v>613</v>
      </c>
      <c r="B643" t="s">
        <v>614</v>
      </c>
      <c r="C643">
        <v>1407.74</v>
      </c>
    </row>
    <row r="644" spans="1:3" ht="11.25" x14ac:dyDescent="0.2">
      <c r="A644" t="s">
        <v>1027</v>
      </c>
      <c r="B644" t="s">
        <v>614</v>
      </c>
      <c r="C644">
        <v>1407.74</v>
      </c>
    </row>
    <row r="645" spans="1:3" ht="11.25" x14ac:dyDescent="0.2">
      <c r="A645" t="s">
        <v>901</v>
      </c>
      <c r="B645" t="s">
        <v>614</v>
      </c>
      <c r="C645">
        <v>1407.74</v>
      </c>
    </row>
    <row r="646" spans="1:3" ht="11.25" x14ac:dyDescent="0.2">
      <c r="A646" t="s">
        <v>1484</v>
      </c>
      <c r="B646" t="s">
        <v>614</v>
      </c>
      <c r="C646">
        <v>1407.74</v>
      </c>
    </row>
    <row r="647" spans="1:3" ht="11.25" x14ac:dyDescent="0.2">
      <c r="A647" t="s">
        <v>3431</v>
      </c>
      <c r="B647" t="s">
        <v>619</v>
      </c>
      <c r="C647">
        <v>522.77</v>
      </c>
    </row>
    <row r="648" spans="1:3" ht="11.25" x14ac:dyDescent="0.2">
      <c r="A648" t="s">
        <v>3344</v>
      </c>
      <c r="B648" t="s">
        <v>619</v>
      </c>
      <c r="C648">
        <v>522.77</v>
      </c>
    </row>
    <row r="649" spans="1:3" ht="11.25" x14ac:dyDescent="0.2">
      <c r="A649" t="s">
        <v>3357</v>
      </c>
      <c r="B649" t="s">
        <v>619</v>
      </c>
      <c r="C649">
        <v>522.77</v>
      </c>
    </row>
    <row r="650" spans="1:3" ht="11.25" x14ac:dyDescent="0.2">
      <c r="A650" t="s">
        <v>3362</v>
      </c>
      <c r="B650" t="s">
        <v>619</v>
      </c>
      <c r="C650">
        <v>522.77</v>
      </c>
    </row>
    <row r="651" spans="1:3" ht="11.25" x14ac:dyDescent="0.2">
      <c r="A651" t="s">
        <v>3395</v>
      </c>
      <c r="B651" t="s">
        <v>619</v>
      </c>
      <c r="C651">
        <v>522.77</v>
      </c>
    </row>
    <row r="652" spans="1:3" ht="11.25" x14ac:dyDescent="0.2">
      <c r="A652" t="s">
        <v>3450</v>
      </c>
      <c r="B652" t="s">
        <v>619</v>
      </c>
      <c r="C652">
        <v>522.77</v>
      </c>
    </row>
    <row r="653" spans="1:3" ht="11.25" x14ac:dyDescent="0.2">
      <c r="A653" t="s">
        <v>3429</v>
      </c>
      <c r="B653" t="s">
        <v>619</v>
      </c>
      <c r="C653">
        <v>522.77</v>
      </c>
    </row>
    <row r="654" spans="1:3" ht="11.25" x14ac:dyDescent="0.2">
      <c r="A654" t="s">
        <v>3363</v>
      </c>
      <c r="B654" t="s">
        <v>619</v>
      </c>
      <c r="C654">
        <v>522.77</v>
      </c>
    </row>
    <row r="655" spans="1:3" ht="11.25" x14ac:dyDescent="0.2">
      <c r="A655" t="s">
        <v>3351</v>
      </c>
      <c r="B655" t="s">
        <v>619</v>
      </c>
      <c r="C655">
        <v>522.77</v>
      </c>
    </row>
    <row r="656" spans="1:3" ht="11.25" x14ac:dyDescent="0.2">
      <c r="A656" t="s">
        <v>3424</v>
      </c>
      <c r="B656" t="s">
        <v>619</v>
      </c>
      <c r="C656">
        <v>522.77</v>
      </c>
    </row>
    <row r="657" spans="1:3" ht="11.25" x14ac:dyDescent="0.2">
      <c r="A657" t="s">
        <v>3462</v>
      </c>
      <c r="B657" t="s">
        <v>619</v>
      </c>
      <c r="C657">
        <v>522.77</v>
      </c>
    </row>
    <row r="658" spans="1:3" ht="11.25" x14ac:dyDescent="0.2">
      <c r="A658" t="s">
        <v>3446</v>
      </c>
      <c r="B658" t="s">
        <v>619</v>
      </c>
      <c r="C658">
        <v>522.77</v>
      </c>
    </row>
    <row r="659" spans="1:3" ht="11.25" x14ac:dyDescent="0.2">
      <c r="A659" t="s">
        <v>3373</v>
      </c>
      <c r="B659" t="s">
        <v>619</v>
      </c>
      <c r="C659">
        <v>522.77</v>
      </c>
    </row>
    <row r="660" spans="1:3" ht="11.25" x14ac:dyDescent="0.2">
      <c r="A660" t="s">
        <v>2033</v>
      </c>
      <c r="B660" t="s">
        <v>456</v>
      </c>
      <c r="C660">
        <v>1263.24</v>
      </c>
    </row>
    <row r="661" spans="1:3" ht="11.25" x14ac:dyDescent="0.2">
      <c r="A661" t="s">
        <v>1467</v>
      </c>
      <c r="B661" t="s">
        <v>456</v>
      </c>
      <c r="C661">
        <v>1263.24</v>
      </c>
    </row>
    <row r="662" spans="1:3" ht="11.25" x14ac:dyDescent="0.2">
      <c r="A662" t="s">
        <v>1787</v>
      </c>
      <c r="B662" t="s">
        <v>456</v>
      </c>
      <c r="C662">
        <v>1263.24</v>
      </c>
    </row>
    <row r="663" spans="1:3" ht="11.25" x14ac:dyDescent="0.2">
      <c r="A663" t="s">
        <v>1448</v>
      </c>
      <c r="B663" t="s">
        <v>456</v>
      </c>
      <c r="C663">
        <v>1263.24</v>
      </c>
    </row>
    <row r="664" spans="1:3" ht="11.25" x14ac:dyDescent="0.2">
      <c r="A664" t="s">
        <v>897</v>
      </c>
      <c r="B664" t="s">
        <v>456</v>
      </c>
      <c r="C664">
        <v>1263.24</v>
      </c>
    </row>
    <row r="665" spans="1:3" ht="11.25" x14ac:dyDescent="0.2">
      <c r="A665" t="s">
        <v>1444</v>
      </c>
      <c r="B665" t="s">
        <v>456</v>
      </c>
      <c r="C665">
        <v>1263.24</v>
      </c>
    </row>
    <row r="666" spans="1:3" ht="11.25" x14ac:dyDescent="0.2">
      <c r="A666" t="s">
        <v>2054</v>
      </c>
      <c r="B666" t="s">
        <v>456</v>
      </c>
      <c r="C666">
        <v>1263.24</v>
      </c>
    </row>
    <row r="667" spans="1:3" ht="11.25" x14ac:dyDescent="0.2">
      <c r="A667" t="s">
        <v>1428</v>
      </c>
      <c r="B667" t="s">
        <v>456</v>
      </c>
      <c r="C667">
        <v>1263.24</v>
      </c>
    </row>
    <row r="668" spans="1:3" ht="11.25" x14ac:dyDescent="0.2">
      <c r="A668" t="s">
        <v>1474</v>
      </c>
      <c r="B668" t="s">
        <v>456</v>
      </c>
      <c r="C668">
        <v>1263.24</v>
      </c>
    </row>
    <row r="669" spans="1:3" ht="11.25" x14ac:dyDescent="0.2">
      <c r="A669" t="s">
        <v>4063</v>
      </c>
      <c r="B669" t="s">
        <v>619</v>
      </c>
      <c r="C669">
        <v>897.26</v>
      </c>
    </row>
    <row r="670" spans="1:3" ht="11.25" x14ac:dyDescent="0.2">
      <c r="A670" t="s">
        <v>4043</v>
      </c>
      <c r="B670" t="s">
        <v>619</v>
      </c>
      <c r="C670">
        <v>897.26</v>
      </c>
    </row>
    <row r="671" spans="1:3" ht="11.25" x14ac:dyDescent="0.2">
      <c r="A671" t="s">
        <v>4005</v>
      </c>
      <c r="B671" t="s">
        <v>619</v>
      </c>
      <c r="C671">
        <v>897.26</v>
      </c>
    </row>
    <row r="672" spans="1:3" ht="11.25" x14ac:dyDescent="0.2">
      <c r="A672" t="s">
        <v>4188</v>
      </c>
      <c r="B672" t="s">
        <v>619</v>
      </c>
      <c r="C672">
        <v>897.26</v>
      </c>
    </row>
    <row r="673" spans="1:3" ht="11.25" x14ac:dyDescent="0.2">
      <c r="A673" t="s">
        <v>3982</v>
      </c>
      <c r="B673" t="s">
        <v>619</v>
      </c>
      <c r="C673">
        <v>897.26</v>
      </c>
    </row>
    <row r="674" spans="1:3" ht="11.25" x14ac:dyDescent="0.2">
      <c r="A674" t="s">
        <v>1616</v>
      </c>
      <c r="B674" t="s">
        <v>418</v>
      </c>
      <c r="C674">
        <v>218.22</v>
      </c>
    </row>
    <row r="675" spans="1:3" ht="11.25" x14ac:dyDescent="0.2">
      <c r="A675" t="s">
        <v>1557</v>
      </c>
      <c r="B675" t="s">
        <v>559</v>
      </c>
      <c r="C675">
        <v>946.51</v>
      </c>
    </row>
    <row r="676" spans="1:3" ht="11.25" x14ac:dyDescent="0.2">
      <c r="A676" t="s">
        <v>1034</v>
      </c>
      <c r="B676" t="s">
        <v>559</v>
      </c>
      <c r="C676">
        <v>946.51</v>
      </c>
    </row>
    <row r="677" spans="1:3" ht="11.25" x14ac:dyDescent="0.2">
      <c r="A677" t="s">
        <v>891</v>
      </c>
      <c r="B677" t="s">
        <v>629</v>
      </c>
      <c r="C677">
        <v>840.42</v>
      </c>
    </row>
    <row r="678" spans="1:3" ht="11.25" x14ac:dyDescent="0.2">
      <c r="A678" t="s">
        <v>2208</v>
      </c>
      <c r="B678" t="s">
        <v>629</v>
      </c>
      <c r="C678">
        <v>840.42</v>
      </c>
    </row>
    <row r="679" spans="1:3" ht="11.25" x14ac:dyDescent="0.2">
      <c r="A679" t="s">
        <v>892</v>
      </c>
      <c r="B679" t="s">
        <v>629</v>
      </c>
      <c r="C679">
        <v>840.42</v>
      </c>
    </row>
    <row r="680" spans="1:3" ht="11.25" x14ac:dyDescent="0.2">
      <c r="A680" t="s">
        <v>1999</v>
      </c>
      <c r="B680" t="s">
        <v>559</v>
      </c>
      <c r="C680">
        <v>946.51</v>
      </c>
    </row>
    <row r="681" spans="1:3" ht="11.25" x14ac:dyDescent="0.2">
      <c r="A681" t="s">
        <v>1039</v>
      </c>
      <c r="B681" t="s">
        <v>559</v>
      </c>
      <c r="C681">
        <v>946.51</v>
      </c>
    </row>
    <row r="682" spans="1:3" ht="11.25" x14ac:dyDescent="0.2">
      <c r="A682" t="s">
        <v>1564</v>
      </c>
      <c r="B682" t="s">
        <v>559</v>
      </c>
      <c r="C682">
        <v>946.51</v>
      </c>
    </row>
    <row r="683" spans="1:3" ht="11.25" x14ac:dyDescent="0.2">
      <c r="A683" t="s">
        <v>566</v>
      </c>
      <c r="B683" t="s">
        <v>559</v>
      </c>
      <c r="C683">
        <v>946.51</v>
      </c>
    </row>
    <row r="684" spans="1:3" ht="11.25" x14ac:dyDescent="0.2">
      <c r="A684" t="s">
        <v>2096</v>
      </c>
      <c r="B684" t="s">
        <v>559</v>
      </c>
      <c r="C684">
        <v>946.51</v>
      </c>
    </row>
    <row r="685" spans="1:3" ht="11.25" x14ac:dyDescent="0.2">
      <c r="A685" t="s">
        <v>1838</v>
      </c>
      <c r="B685" t="s">
        <v>629</v>
      </c>
      <c r="C685">
        <v>840.42</v>
      </c>
    </row>
    <row r="686" spans="1:3" ht="11.25" x14ac:dyDescent="0.2">
      <c r="A686" t="s">
        <v>1343</v>
      </c>
      <c r="B686" t="s">
        <v>794</v>
      </c>
      <c r="C686">
        <v>3615.83</v>
      </c>
    </row>
    <row r="687" spans="1:3" ht="11.25" x14ac:dyDescent="0.2">
      <c r="A687" t="s">
        <v>1547</v>
      </c>
      <c r="B687" t="s">
        <v>1548</v>
      </c>
      <c r="C687">
        <v>7957.6</v>
      </c>
    </row>
    <row r="688" spans="1:3" ht="11.25" x14ac:dyDescent="0.2">
      <c r="A688" t="s">
        <v>1339</v>
      </c>
      <c r="B688" t="s">
        <v>428</v>
      </c>
      <c r="C688">
        <v>358.99</v>
      </c>
    </row>
    <row r="689" spans="1:3" ht="11.25" x14ac:dyDescent="0.2">
      <c r="A689" t="s">
        <v>686</v>
      </c>
      <c r="B689" t="s">
        <v>428</v>
      </c>
      <c r="C689">
        <v>358.99</v>
      </c>
    </row>
    <row r="690" spans="1:3" ht="11.25" x14ac:dyDescent="0.2">
      <c r="A690" t="s">
        <v>688</v>
      </c>
      <c r="B690" t="s">
        <v>428</v>
      </c>
      <c r="C690">
        <v>358.99</v>
      </c>
    </row>
    <row r="691" spans="1:3" ht="11.25" x14ac:dyDescent="0.2">
      <c r="A691" t="s">
        <v>1333</v>
      </c>
      <c r="B691" t="s">
        <v>1332</v>
      </c>
      <c r="C691">
        <v>1880.58</v>
      </c>
    </row>
    <row r="692" spans="1:3" ht="11.25" x14ac:dyDescent="0.2">
      <c r="A692" t="s">
        <v>1523</v>
      </c>
      <c r="B692" t="s">
        <v>428</v>
      </c>
      <c r="C692">
        <v>338.61</v>
      </c>
    </row>
    <row r="693" spans="1:3" ht="11.25" x14ac:dyDescent="0.2">
      <c r="A693" t="s">
        <v>694</v>
      </c>
      <c r="B693" t="s">
        <v>428</v>
      </c>
      <c r="C693">
        <v>338.61</v>
      </c>
    </row>
    <row r="694" spans="1:3" ht="11.25" x14ac:dyDescent="0.2">
      <c r="A694" t="s">
        <v>1926</v>
      </c>
      <c r="B694" t="s">
        <v>428</v>
      </c>
      <c r="C694">
        <v>338.61</v>
      </c>
    </row>
    <row r="695" spans="1:3" ht="11.25" x14ac:dyDescent="0.2">
      <c r="A695" t="s">
        <v>1371</v>
      </c>
      <c r="B695" t="s">
        <v>428</v>
      </c>
      <c r="C695">
        <v>338.61</v>
      </c>
    </row>
    <row r="696" spans="1:3" ht="11.25" x14ac:dyDescent="0.2">
      <c r="A696" t="s">
        <v>568</v>
      </c>
      <c r="B696" t="s">
        <v>559</v>
      </c>
      <c r="C696">
        <v>946.51</v>
      </c>
    </row>
    <row r="697" spans="1:3" ht="11.25" x14ac:dyDescent="0.2">
      <c r="A697" t="s">
        <v>2089</v>
      </c>
      <c r="B697" t="s">
        <v>559</v>
      </c>
      <c r="C697">
        <v>946.51</v>
      </c>
    </row>
    <row r="698" spans="1:3" ht="11.25" x14ac:dyDescent="0.2">
      <c r="A698" t="s">
        <v>2088</v>
      </c>
      <c r="B698" t="s">
        <v>559</v>
      </c>
      <c r="C698">
        <v>946.51</v>
      </c>
    </row>
    <row r="699" spans="1:3" ht="11.25" x14ac:dyDescent="0.2">
      <c r="A699" t="s">
        <v>1807</v>
      </c>
      <c r="B699" t="s">
        <v>559</v>
      </c>
      <c r="C699">
        <v>946.51</v>
      </c>
    </row>
    <row r="700" spans="1:3" ht="11.25" x14ac:dyDescent="0.2">
      <c r="A700" t="s">
        <v>1048</v>
      </c>
      <c r="B700" t="s">
        <v>559</v>
      </c>
      <c r="C700">
        <v>946.51</v>
      </c>
    </row>
    <row r="701" spans="1:3" ht="11.25" x14ac:dyDescent="0.2">
      <c r="A701" t="s">
        <v>1571</v>
      </c>
      <c r="B701" t="s">
        <v>559</v>
      </c>
      <c r="C701">
        <v>946.51</v>
      </c>
    </row>
    <row r="702" spans="1:3" ht="11.25" x14ac:dyDescent="0.2">
      <c r="A702" t="s">
        <v>2013</v>
      </c>
      <c r="B702" t="s">
        <v>559</v>
      </c>
      <c r="C702">
        <v>946.51</v>
      </c>
    </row>
    <row r="703" spans="1:3" ht="11.25" x14ac:dyDescent="0.2">
      <c r="A703" t="s">
        <v>2086</v>
      </c>
      <c r="B703" t="s">
        <v>559</v>
      </c>
      <c r="C703">
        <v>946.51</v>
      </c>
    </row>
    <row r="704" spans="1:3" ht="11.25" x14ac:dyDescent="0.2">
      <c r="A704" t="s">
        <v>2084</v>
      </c>
      <c r="B704" t="s">
        <v>559</v>
      </c>
      <c r="C704">
        <v>946.51</v>
      </c>
    </row>
    <row r="705" spans="1:3" ht="11.25" x14ac:dyDescent="0.2">
      <c r="A705" t="s">
        <v>1576</v>
      </c>
      <c r="B705" t="s">
        <v>559</v>
      </c>
      <c r="C705">
        <v>946.51</v>
      </c>
    </row>
    <row r="706" spans="1:3" ht="11.25" x14ac:dyDescent="0.2">
      <c r="A706" t="s">
        <v>1804</v>
      </c>
      <c r="B706" t="s">
        <v>559</v>
      </c>
      <c r="C706">
        <v>946.51</v>
      </c>
    </row>
    <row r="707" spans="1:3" ht="11.25" x14ac:dyDescent="0.2">
      <c r="A707" t="s">
        <v>2049</v>
      </c>
      <c r="B707" t="s">
        <v>619</v>
      </c>
      <c r="C707">
        <v>655.96</v>
      </c>
    </row>
    <row r="708" spans="1:3" ht="11.25" x14ac:dyDescent="0.2">
      <c r="A708" t="s">
        <v>1032</v>
      </c>
      <c r="B708" t="s">
        <v>619</v>
      </c>
      <c r="C708">
        <v>655.96</v>
      </c>
    </row>
    <row r="709" spans="1:3" ht="11.25" x14ac:dyDescent="0.2">
      <c r="A709" t="s">
        <v>1073</v>
      </c>
      <c r="B709" t="s">
        <v>619</v>
      </c>
      <c r="C709">
        <v>655.96</v>
      </c>
    </row>
    <row r="710" spans="1:3" ht="11.25" x14ac:dyDescent="0.2">
      <c r="A710" t="s">
        <v>1025</v>
      </c>
      <c r="B710" t="s">
        <v>619</v>
      </c>
      <c r="C710">
        <v>655.96</v>
      </c>
    </row>
    <row r="711" spans="1:3" ht="11.25" x14ac:dyDescent="0.2">
      <c r="A711" t="s">
        <v>1033</v>
      </c>
      <c r="B711" t="s">
        <v>619</v>
      </c>
      <c r="C711">
        <v>655.96</v>
      </c>
    </row>
    <row r="712" spans="1:3" ht="11.25" x14ac:dyDescent="0.2">
      <c r="A712" t="s">
        <v>3417</v>
      </c>
      <c r="B712" t="s">
        <v>3361</v>
      </c>
      <c r="C712">
        <v>1733.2</v>
      </c>
    </row>
    <row r="713" spans="1:3" ht="11.25" x14ac:dyDescent="0.2">
      <c r="A713" t="s">
        <v>3448</v>
      </c>
      <c r="B713" t="s">
        <v>619</v>
      </c>
      <c r="C713">
        <v>522.77</v>
      </c>
    </row>
    <row r="714" spans="1:3" ht="11.25" x14ac:dyDescent="0.2">
      <c r="A714" t="s">
        <v>3430</v>
      </c>
      <c r="B714" t="s">
        <v>619</v>
      </c>
      <c r="C714">
        <v>522.77</v>
      </c>
    </row>
    <row r="715" spans="1:3" ht="11.25" x14ac:dyDescent="0.2">
      <c r="A715" t="s">
        <v>3342</v>
      </c>
      <c r="B715" t="s">
        <v>619</v>
      </c>
      <c r="C715">
        <v>522.77</v>
      </c>
    </row>
    <row r="716" spans="1:3" ht="11.25" x14ac:dyDescent="0.2">
      <c r="A716" t="s">
        <v>3443</v>
      </c>
      <c r="B716" t="s">
        <v>619</v>
      </c>
      <c r="C716">
        <v>522.77</v>
      </c>
    </row>
    <row r="717" spans="1:3" ht="11.25" x14ac:dyDescent="0.2">
      <c r="A717" t="s">
        <v>738</v>
      </c>
      <c r="B717" t="s">
        <v>559</v>
      </c>
      <c r="C717">
        <v>1177.0999999999999</v>
      </c>
    </row>
    <row r="718" spans="1:3" ht="11.25" x14ac:dyDescent="0.2">
      <c r="A718" t="s">
        <v>1538</v>
      </c>
      <c r="B718" t="s">
        <v>559</v>
      </c>
      <c r="C718">
        <v>1177.0999999999999</v>
      </c>
    </row>
    <row r="719" spans="1:3" ht="11.25" x14ac:dyDescent="0.2">
      <c r="A719" t="s">
        <v>1006</v>
      </c>
      <c r="B719" t="s">
        <v>559</v>
      </c>
      <c r="C719">
        <v>1177.0999999999999</v>
      </c>
    </row>
    <row r="720" spans="1:3" ht="11.25" x14ac:dyDescent="0.2">
      <c r="A720" t="s">
        <v>682</v>
      </c>
      <c r="B720" t="s">
        <v>559</v>
      </c>
      <c r="C720">
        <v>1177.0999999999999</v>
      </c>
    </row>
    <row r="721" spans="1:3" ht="11.25" x14ac:dyDescent="0.2">
      <c r="A721" t="s">
        <v>683</v>
      </c>
      <c r="B721" t="s">
        <v>559</v>
      </c>
      <c r="C721">
        <v>1177.0999999999999</v>
      </c>
    </row>
    <row r="722" spans="1:3" ht="11.25" x14ac:dyDescent="0.2">
      <c r="A722" t="s">
        <v>1847</v>
      </c>
      <c r="B722" t="s">
        <v>559</v>
      </c>
      <c r="C722">
        <v>1177.0999999999999</v>
      </c>
    </row>
    <row r="723" spans="1:3" ht="11.25" x14ac:dyDescent="0.2">
      <c r="A723" t="s">
        <v>1437</v>
      </c>
      <c r="B723" t="s">
        <v>456</v>
      </c>
      <c r="C723">
        <v>1198.17</v>
      </c>
    </row>
    <row r="724" spans="1:3" ht="11.25" x14ac:dyDescent="0.2">
      <c r="A724" t="s">
        <v>1134</v>
      </c>
      <c r="B724" t="s">
        <v>456</v>
      </c>
      <c r="C724">
        <v>1198.17</v>
      </c>
    </row>
    <row r="725" spans="1:3" ht="11.25" x14ac:dyDescent="0.2">
      <c r="A725" t="s">
        <v>2211</v>
      </c>
      <c r="B725" t="s">
        <v>428</v>
      </c>
      <c r="C725">
        <v>358.99</v>
      </c>
    </row>
    <row r="726" spans="1:3" ht="11.25" x14ac:dyDescent="0.2">
      <c r="A726" t="s">
        <v>2214</v>
      </c>
      <c r="B726" t="s">
        <v>428</v>
      </c>
      <c r="C726">
        <v>358.99</v>
      </c>
    </row>
    <row r="727" spans="1:3" ht="11.25" x14ac:dyDescent="0.2">
      <c r="A727" t="s">
        <v>797</v>
      </c>
      <c r="B727" t="s">
        <v>428</v>
      </c>
      <c r="C727">
        <v>358.99</v>
      </c>
    </row>
    <row r="728" spans="1:3" ht="11.25" x14ac:dyDescent="0.2">
      <c r="A728" t="s">
        <v>948</v>
      </c>
      <c r="B728" t="s">
        <v>428</v>
      </c>
      <c r="C728">
        <v>262.27</v>
      </c>
    </row>
    <row r="729" spans="1:3" ht="11.25" x14ac:dyDescent="0.2">
      <c r="A729" t="s">
        <v>1858</v>
      </c>
      <c r="B729" t="s">
        <v>428</v>
      </c>
      <c r="C729">
        <v>262.27</v>
      </c>
    </row>
    <row r="730" spans="1:3" ht="11.25" x14ac:dyDescent="0.2">
      <c r="A730" t="s">
        <v>947</v>
      </c>
      <c r="B730" t="s">
        <v>428</v>
      </c>
      <c r="C730">
        <v>262.27</v>
      </c>
    </row>
    <row r="731" spans="1:3" ht="11.25" x14ac:dyDescent="0.2">
      <c r="A731" t="s">
        <v>2218</v>
      </c>
      <c r="B731" t="s">
        <v>428</v>
      </c>
      <c r="C731">
        <v>262.27</v>
      </c>
    </row>
    <row r="732" spans="1:3" ht="11.25" x14ac:dyDescent="0.2">
      <c r="A732" t="s">
        <v>945</v>
      </c>
      <c r="B732" t="s">
        <v>934</v>
      </c>
      <c r="C732">
        <v>2086.84</v>
      </c>
    </row>
    <row r="733" spans="1:3" ht="11.25" x14ac:dyDescent="0.2">
      <c r="A733" t="s">
        <v>1356</v>
      </c>
      <c r="B733" t="s">
        <v>934</v>
      </c>
      <c r="C733">
        <v>2086.84</v>
      </c>
    </row>
    <row r="734" spans="1:3" ht="11.25" x14ac:dyDescent="0.2">
      <c r="A734" t="s">
        <v>944</v>
      </c>
      <c r="B734" t="s">
        <v>619</v>
      </c>
      <c r="C734">
        <v>580.58000000000004</v>
      </c>
    </row>
    <row r="735" spans="1:3" ht="11.25" x14ac:dyDescent="0.2">
      <c r="A735" t="s">
        <v>1426</v>
      </c>
      <c r="B735" t="s">
        <v>619</v>
      </c>
      <c r="C735">
        <v>580.58000000000004</v>
      </c>
    </row>
    <row r="736" spans="1:3" ht="11.25" x14ac:dyDescent="0.2">
      <c r="A736" t="s">
        <v>940</v>
      </c>
      <c r="B736" t="s">
        <v>619</v>
      </c>
      <c r="C736">
        <v>580.58000000000004</v>
      </c>
    </row>
    <row r="737" spans="1:3" ht="11.25" x14ac:dyDescent="0.2">
      <c r="A737" t="s">
        <v>936</v>
      </c>
      <c r="B737" t="s">
        <v>428</v>
      </c>
      <c r="C737">
        <v>262.27</v>
      </c>
    </row>
    <row r="738" spans="1:3" ht="11.25" x14ac:dyDescent="0.2">
      <c r="A738" t="s">
        <v>1143</v>
      </c>
      <c r="B738" t="s">
        <v>428</v>
      </c>
      <c r="C738">
        <v>262.27</v>
      </c>
    </row>
    <row r="739" spans="1:3" ht="11.25" x14ac:dyDescent="0.2">
      <c r="A739" t="s">
        <v>807</v>
      </c>
      <c r="B739" t="s">
        <v>428</v>
      </c>
      <c r="C739">
        <v>262.27</v>
      </c>
    </row>
    <row r="740" spans="1:3" ht="11.25" x14ac:dyDescent="0.2">
      <c r="A740" t="s">
        <v>1142</v>
      </c>
      <c r="B740" t="s">
        <v>428</v>
      </c>
      <c r="C740">
        <v>262.27</v>
      </c>
    </row>
    <row r="741" spans="1:3" ht="11.25" x14ac:dyDescent="0.2">
      <c r="A741" t="s">
        <v>1431</v>
      </c>
      <c r="B741" t="s">
        <v>428</v>
      </c>
      <c r="C741">
        <v>262.27</v>
      </c>
    </row>
    <row r="742" spans="1:3" ht="11.25" x14ac:dyDescent="0.2">
      <c r="A742" t="s">
        <v>1862</v>
      </c>
      <c r="B742" t="s">
        <v>934</v>
      </c>
      <c r="C742">
        <v>2086.84</v>
      </c>
    </row>
    <row r="743" spans="1:3" ht="11.25" x14ac:dyDescent="0.2">
      <c r="A743" t="s">
        <v>1553</v>
      </c>
      <c r="B743" t="s">
        <v>648</v>
      </c>
      <c r="C743">
        <v>444.97</v>
      </c>
    </row>
    <row r="744" spans="1:3" ht="11.25" x14ac:dyDescent="0.2">
      <c r="A744" t="s">
        <v>654</v>
      </c>
      <c r="B744" t="s">
        <v>653</v>
      </c>
      <c r="C744">
        <v>1608.56</v>
      </c>
    </row>
    <row r="745" spans="1:3" ht="11.25" x14ac:dyDescent="0.2">
      <c r="A745" t="s">
        <v>1434</v>
      </c>
      <c r="B745" t="s">
        <v>653</v>
      </c>
      <c r="C745">
        <v>1608.56</v>
      </c>
    </row>
    <row r="746" spans="1:3" ht="11.25" x14ac:dyDescent="0.2">
      <c r="A746" t="s">
        <v>1867</v>
      </c>
      <c r="B746" t="s">
        <v>653</v>
      </c>
      <c r="C746">
        <v>1608.56</v>
      </c>
    </row>
    <row r="747" spans="1:3" ht="11.25" x14ac:dyDescent="0.2">
      <c r="A747" t="s">
        <v>1483</v>
      </c>
      <c r="B747" t="s">
        <v>653</v>
      </c>
      <c r="C747">
        <v>1608.56</v>
      </c>
    </row>
    <row r="748" spans="1:3" ht="11.25" x14ac:dyDescent="0.2">
      <c r="A748" t="s">
        <v>1868</v>
      </c>
      <c r="B748" t="s">
        <v>653</v>
      </c>
      <c r="C748">
        <v>1608.56</v>
      </c>
    </row>
    <row r="749" spans="1:3" ht="11.25" x14ac:dyDescent="0.2">
      <c r="A749" t="s">
        <v>655</v>
      </c>
      <c r="B749" t="s">
        <v>648</v>
      </c>
      <c r="C749">
        <v>444.97</v>
      </c>
    </row>
    <row r="750" spans="1:3" ht="11.25" x14ac:dyDescent="0.2">
      <c r="A750" t="s">
        <v>1054</v>
      </c>
      <c r="B750" t="s">
        <v>428</v>
      </c>
      <c r="C750">
        <v>338.61</v>
      </c>
    </row>
    <row r="751" spans="1:3" ht="11.25" x14ac:dyDescent="0.2">
      <c r="A751" t="s">
        <v>2274</v>
      </c>
      <c r="B751" t="s">
        <v>428</v>
      </c>
      <c r="C751">
        <v>338.61</v>
      </c>
    </row>
    <row r="752" spans="1:3" ht="11.25" x14ac:dyDescent="0.2">
      <c r="A752" t="s">
        <v>1820</v>
      </c>
      <c r="B752" t="s">
        <v>428</v>
      </c>
      <c r="C752">
        <v>338.61</v>
      </c>
    </row>
    <row r="753" spans="1:3" ht="11.25" x14ac:dyDescent="0.2">
      <c r="A753" t="s">
        <v>744</v>
      </c>
      <c r="B753" t="s">
        <v>428</v>
      </c>
      <c r="C753">
        <v>338.61</v>
      </c>
    </row>
    <row r="754" spans="1:3" ht="11.25" x14ac:dyDescent="0.2">
      <c r="A754" t="s">
        <v>1938</v>
      </c>
      <c r="B754" t="s">
        <v>428</v>
      </c>
      <c r="C754">
        <v>338.61</v>
      </c>
    </row>
    <row r="755" spans="1:3" ht="11.25" x14ac:dyDescent="0.2">
      <c r="A755" t="s">
        <v>1551</v>
      </c>
      <c r="B755" t="s">
        <v>428</v>
      </c>
      <c r="C755">
        <v>338.61</v>
      </c>
    </row>
    <row r="756" spans="1:3" ht="11.25" x14ac:dyDescent="0.2">
      <c r="A756" t="s">
        <v>1051</v>
      </c>
      <c r="B756" t="s">
        <v>428</v>
      </c>
      <c r="C756">
        <v>338.61</v>
      </c>
    </row>
    <row r="757" spans="1:3" ht="11.25" x14ac:dyDescent="0.2">
      <c r="A757" t="s">
        <v>1522</v>
      </c>
      <c r="B757" t="s">
        <v>428</v>
      </c>
      <c r="C757">
        <v>338.61</v>
      </c>
    </row>
    <row r="758" spans="1:3" ht="11.25" x14ac:dyDescent="0.2">
      <c r="A758" t="s">
        <v>1927</v>
      </c>
      <c r="B758" t="s">
        <v>428</v>
      </c>
      <c r="C758">
        <v>338.61</v>
      </c>
    </row>
    <row r="759" spans="1:3" ht="11.25" x14ac:dyDescent="0.2">
      <c r="A759" t="s">
        <v>3332</v>
      </c>
      <c r="B759" t="s">
        <v>619</v>
      </c>
      <c r="C759">
        <v>522.77</v>
      </c>
    </row>
    <row r="760" spans="1:3" ht="11.25" x14ac:dyDescent="0.2">
      <c r="A760" t="s">
        <v>4219</v>
      </c>
      <c r="B760" t="s">
        <v>3954</v>
      </c>
      <c r="C760">
        <v>411.82</v>
      </c>
    </row>
    <row r="761" spans="1:3" ht="11.25" x14ac:dyDescent="0.2">
      <c r="A761" t="s">
        <v>4003</v>
      </c>
      <c r="B761" t="s">
        <v>3954</v>
      </c>
      <c r="C761">
        <v>411.82</v>
      </c>
    </row>
    <row r="762" spans="1:3" ht="11.25" x14ac:dyDescent="0.2">
      <c r="A762" t="s">
        <v>4077</v>
      </c>
      <c r="B762" t="s">
        <v>3954</v>
      </c>
      <c r="C762">
        <v>411.82</v>
      </c>
    </row>
    <row r="763" spans="1:3" ht="11.25" x14ac:dyDescent="0.2">
      <c r="A763" t="s">
        <v>3956</v>
      </c>
      <c r="B763" t="s">
        <v>3954</v>
      </c>
      <c r="C763">
        <v>411.82</v>
      </c>
    </row>
    <row r="764" spans="1:3" ht="11.25" x14ac:dyDescent="0.2">
      <c r="A764" t="s">
        <v>3995</v>
      </c>
      <c r="B764" t="s">
        <v>3954</v>
      </c>
      <c r="C764">
        <v>411.82</v>
      </c>
    </row>
    <row r="765" spans="1:3" ht="11.25" x14ac:dyDescent="0.2">
      <c r="A765" t="s">
        <v>4116</v>
      </c>
      <c r="B765" t="s">
        <v>3954</v>
      </c>
      <c r="C765">
        <v>411.82</v>
      </c>
    </row>
    <row r="766" spans="1:3" ht="11.25" x14ac:dyDescent="0.2">
      <c r="A766" t="s">
        <v>3974</v>
      </c>
      <c r="B766" t="s">
        <v>3954</v>
      </c>
      <c r="C766">
        <v>411.82</v>
      </c>
    </row>
    <row r="767" spans="1:3" ht="11.25" x14ac:dyDescent="0.2">
      <c r="A767" t="s">
        <v>4046</v>
      </c>
      <c r="B767" t="s">
        <v>3954</v>
      </c>
      <c r="C767">
        <v>411.82</v>
      </c>
    </row>
    <row r="768" spans="1:3" ht="11.25" x14ac:dyDescent="0.2">
      <c r="A768" t="s">
        <v>599</v>
      </c>
      <c r="B768" t="s">
        <v>598</v>
      </c>
      <c r="C768">
        <v>137.4</v>
      </c>
    </row>
    <row r="769" spans="1:3" ht="11.25" x14ac:dyDescent="0.2">
      <c r="A769" t="s">
        <v>953</v>
      </c>
      <c r="B769" t="s">
        <v>954</v>
      </c>
      <c r="C769">
        <v>358.15</v>
      </c>
    </row>
    <row r="770" spans="1:3" ht="11.25" x14ac:dyDescent="0.2">
      <c r="A770" t="s">
        <v>2032</v>
      </c>
      <c r="B770" t="s">
        <v>954</v>
      </c>
      <c r="C770">
        <v>358.15</v>
      </c>
    </row>
    <row r="771" spans="1:3" ht="11.25" x14ac:dyDescent="0.2">
      <c r="A771" t="s">
        <v>1394</v>
      </c>
      <c r="B771" t="s">
        <v>971</v>
      </c>
      <c r="C771">
        <v>431.62</v>
      </c>
    </row>
    <row r="772" spans="1:3" ht="11.25" x14ac:dyDescent="0.2">
      <c r="A772" t="s">
        <v>970</v>
      </c>
      <c r="B772" t="s">
        <v>971</v>
      </c>
      <c r="C772">
        <v>431.62</v>
      </c>
    </row>
    <row r="773" spans="1:3" ht="11.25" x14ac:dyDescent="0.2">
      <c r="A773" t="s">
        <v>849</v>
      </c>
      <c r="B773" t="s">
        <v>559</v>
      </c>
      <c r="C773">
        <v>187.55</v>
      </c>
    </row>
    <row r="774" spans="1:3" ht="11.25" x14ac:dyDescent="0.2">
      <c r="A774" t="s">
        <v>1651</v>
      </c>
      <c r="B774" t="s">
        <v>559</v>
      </c>
      <c r="C774">
        <v>187.55</v>
      </c>
    </row>
    <row r="775" spans="1:3" ht="11.25" x14ac:dyDescent="0.2">
      <c r="A775" t="s">
        <v>1960</v>
      </c>
      <c r="B775" t="s">
        <v>559</v>
      </c>
      <c r="C775">
        <v>187.55</v>
      </c>
    </row>
    <row r="776" spans="1:3" ht="11.25" x14ac:dyDescent="0.2">
      <c r="A776" t="s">
        <v>851</v>
      </c>
      <c r="B776" t="s">
        <v>559</v>
      </c>
      <c r="C776">
        <v>187.55</v>
      </c>
    </row>
    <row r="777" spans="1:3" ht="11.25" x14ac:dyDescent="0.2">
      <c r="A777" t="s">
        <v>1230</v>
      </c>
      <c r="B777" t="s">
        <v>559</v>
      </c>
      <c r="C777">
        <v>187.55</v>
      </c>
    </row>
    <row r="778" spans="1:3" ht="11.25" x14ac:dyDescent="0.2">
      <c r="A778" t="s">
        <v>1962</v>
      </c>
      <c r="B778" t="s">
        <v>559</v>
      </c>
      <c r="C778">
        <v>187.55</v>
      </c>
    </row>
    <row r="779" spans="1:3" ht="11.25" x14ac:dyDescent="0.2">
      <c r="A779" t="s">
        <v>1965</v>
      </c>
      <c r="B779" t="s">
        <v>559</v>
      </c>
      <c r="C779">
        <v>187.55</v>
      </c>
    </row>
    <row r="780" spans="1:3" ht="11.25" x14ac:dyDescent="0.2">
      <c r="A780" t="s">
        <v>1224</v>
      </c>
      <c r="B780" t="s">
        <v>559</v>
      </c>
      <c r="C780">
        <v>187.55</v>
      </c>
    </row>
    <row r="781" spans="1:3" ht="11.25" x14ac:dyDescent="0.2">
      <c r="A781" t="s">
        <v>917</v>
      </c>
      <c r="B781" t="s">
        <v>559</v>
      </c>
      <c r="C781">
        <v>187.55</v>
      </c>
    </row>
    <row r="782" spans="1:3" ht="11.25" x14ac:dyDescent="0.2">
      <c r="A782" t="s">
        <v>1015</v>
      </c>
      <c r="B782" t="s">
        <v>559</v>
      </c>
      <c r="C782">
        <v>187.55</v>
      </c>
    </row>
    <row r="783" spans="1:3" ht="11.25" x14ac:dyDescent="0.2">
      <c r="A783" t="s">
        <v>1761</v>
      </c>
      <c r="B783" t="s">
        <v>559</v>
      </c>
      <c r="C783">
        <v>187.55</v>
      </c>
    </row>
    <row r="784" spans="1:3" ht="11.25" x14ac:dyDescent="0.2">
      <c r="A784" t="s">
        <v>1324</v>
      </c>
      <c r="B784" t="s">
        <v>559</v>
      </c>
      <c r="C784">
        <v>187.55</v>
      </c>
    </row>
    <row r="785" spans="1:3" ht="11.25" x14ac:dyDescent="0.2">
      <c r="A785" t="s">
        <v>843</v>
      </c>
      <c r="B785" t="s">
        <v>559</v>
      </c>
      <c r="C785">
        <v>187.55</v>
      </c>
    </row>
    <row r="786" spans="1:3" ht="11.25" x14ac:dyDescent="0.2">
      <c r="A786" t="s">
        <v>1307</v>
      </c>
      <c r="B786" t="s">
        <v>559</v>
      </c>
      <c r="C786">
        <v>187.55</v>
      </c>
    </row>
    <row r="787" spans="1:3" ht="11.25" x14ac:dyDescent="0.2">
      <c r="A787" t="s">
        <v>1811</v>
      </c>
      <c r="B787" t="s">
        <v>559</v>
      </c>
      <c r="C787">
        <v>187.55</v>
      </c>
    </row>
    <row r="788" spans="1:3" ht="11.25" x14ac:dyDescent="0.2">
      <c r="A788" t="s">
        <v>1270</v>
      </c>
      <c r="B788" t="s">
        <v>559</v>
      </c>
      <c r="C788">
        <v>187.55</v>
      </c>
    </row>
    <row r="789" spans="1:3" ht="11.25" x14ac:dyDescent="0.2">
      <c r="A789" t="s">
        <v>1267</v>
      </c>
      <c r="B789" t="s">
        <v>559</v>
      </c>
      <c r="C789">
        <v>187.55</v>
      </c>
    </row>
    <row r="790" spans="1:3" ht="11.25" x14ac:dyDescent="0.2">
      <c r="A790" t="s">
        <v>1268</v>
      </c>
      <c r="B790" t="s">
        <v>559</v>
      </c>
      <c r="C790">
        <v>187.55</v>
      </c>
    </row>
    <row r="791" spans="1:3" ht="11.25" x14ac:dyDescent="0.2">
      <c r="A791" t="s">
        <v>1955</v>
      </c>
      <c r="B791" t="s">
        <v>559</v>
      </c>
      <c r="C791">
        <v>187.55</v>
      </c>
    </row>
    <row r="792" spans="1:3" ht="11.25" x14ac:dyDescent="0.2">
      <c r="A792" t="s">
        <v>2299</v>
      </c>
      <c r="B792" t="s">
        <v>559</v>
      </c>
      <c r="C792">
        <v>187.55</v>
      </c>
    </row>
    <row r="793" spans="1:3" ht="11.25" x14ac:dyDescent="0.2">
      <c r="A793" t="s">
        <v>1278</v>
      </c>
      <c r="B793" t="s">
        <v>1279</v>
      </c>
      <c r="C793">
        <v>900</v>
      </c>
    </row>
    <row r="794" spans="1:3" ht="11.25" x14ac:dyDescent="0.2">
      <c r="A794" t="s">
        <v>1299</v>
      </c>
      <c r="B794" t="s">
        <v>823</v>
      </c>
      <c r="C794">
        <v>84.11</v>
      </c>
    </row>
    <row r="795" spans="1:3" ht="11.25" x14ac:dyDescent="0.2">
      <c r="A795" t="s">
        <v>1303</v>
      </c>
      <c r="B795" t="s">
        <v>832</v>
      </c>
      <c r="C795">
        <v>364.17</v>
      </c>
    </row>
    <row r="796" spans="1:3" ht="11.25" x14ac:dyDescent="0.2">
      <c r="A796" t="s">
        <v>831</v>
      </c>
      <c r="B796" t="s">
        <v>832</v>
      </c>
      <c r="C796">
        <v>364.17</v>
      </c>
    </row>
    <row r="797" spans="1:3" ht="11.25" x14ac:dyDescent="0.2">
      <c r="A797" t="s">
        <v>1003</v>
      </c>
      <c r="B797" t="s">
        <v>834</v>
      </c>
      <c r="C797">
        <v>153.33000000000001</v>
      </c>
    </row>
    <row r="798" spans="1:3" ht="11.25" x14ac:dyDescent="0.2">
      <c r="A798" t="s">
        <v>1640</v>
      </c>
      <c r="B798" t="s">
        <v>428</v>
      </c>
      <c r="C798">
        <v>105.42</v>
      </c>
    </row>
    <row r="799" spans="1:3" ht="11.25" x14ac:dyDescent="0.2">
      <c r="A799" t="s">
        <v>2174</v>
      </c>
      <c r="B799" t="s">
        <v>823</v>
      </c>
      <c r="C799">
        <v>84.11</v>
      </c>
    </row>
    <row r="800" spans="1:3" ht="11.25" x14ac:dyDescent="0.2">
      <c r="A800" t="s">
        <v>1972</v>
      </c>
      <c r="B800" t="s">
        <v>1279</v>
      </c>
      <c r="C800">
        <v>900</v>
      </c>
    </row>
    <row r="801" spans="1:3" ht="11.25" x14ac:dyDescent="0.2">
      <c r="A801" t="s">
        <v>1799</v>
      </c>
      <c r="B801" t="s">
        <v>823</v>
      </c>
      <c r="C801">
        <v>84.11</v>
      </c>
    </row>
    <row r="802" spans="1:3" ht="11.25" x14ac:dyDescent="0.2">
      <c r="A802" t="s">
        <v>3468</v>
      </c>
      <c r="B802" t="s">
        <v>619</v>
      </c>
      <c r="C802">
        <v>522.77</v>
      </c>
    </row>
    <row r="803" spans="1:3" ht="11.25" x14ac:dyDescent="0.2">
      <c r="A803" t="s">
        <v>3350</v>
      </c>
      <c r="B803" t="s">
        <v>619</v>
      </c>
      <c r="C803">
        <v>522.77</v>
      </c>
    </row>
    <row r="804" spans="1:3" ht="11.25" x14ac:dyDescent="0.2">
      <c r="A804" t="s">
        <v>3340</v>
      </c>
      <c r="B804" t="s">
        <v>619</v>
      </c>
      <c r="C804">
        <v>522.77</v>
      </c>
    </row>
    <row r="805" spans="1:3" ht="11.25" x14ac:dyDescent="0.2">
      <c r="A805" t="s">
        <v>3423</v>
      </c>
      <c r="B805" t="s">
        <v>619</v>
      </c>
      <c r="C805">
        <v>522.77</v>
      </c>
    </row>
    <row r="806" spans="1:3" ht="11.25" x14ac:dyDescent="0.2">
      <c r="A806" t="s">
        <v>3451</v>
      </c>
      <c r="B806" t="s">
        <v>619</v>
      </c>
      <c r="C806">
        <v>522.77</v>
      </c>
    </row>
    <row r="807" spans="1:3" ht="11.25" x14ac:dyDescent="0.2">
      <c r="A807" t="s">
        <v>3389</v>
      </c>
      <c r="B807" t="s">
        <v>619</v>
      </c>
      <c r="C807">
        <v>522.77</v>
      </c>
    </row>
    <row r="808" spans="1:3" ht="11.25" x14ac:dyDescent="0.2">
      <c r="A808" t="s">
        <v>3349</v>
      </c>
      <c r="B808" t="s">
        <v>619</v>
      </c>
      <c r="C808">
        <v>522.77</v>
      </c>
    </row>
    <row r="809" spans="1:3" ht="11.25" x14ac:dyDescent="0.2">
      <c r="A809" t="s">
        <v>3382</v>
      </c>
      <c r="B809" t="s">
        <v>619</v>
      </c>
      <c r="C809">
        <v>522.77</v>
      </c>
    </row>
    <row r="810" spans="1:3" ht="11.25" x14ac:dyDescent="0.2">
      <c r="A810" t="s">
        <v>3354</v>
      </c>
      <c r="B810" t="s">
        <v>619</v>
      </c>
      <c r="C810">
        <v>522.77</v>
      </c>
    </row>
    <row r="811" spans="1:3" ht="11.25" x14ac:dyDescent="0.2">
      <c r="A811" t="s">
        <v>2057</v>
      </c>
      <c r="B811" t="s">
        <v>456</v>
      </c>
      <c r="C811">
        <v>1263.24</v>
      </c>
    </row>
    <row r="812" spans="1:3" ht="11.25" x14ac:dyDescent="0.2">
      <c r="A812" t="s">
        <v>1078</v>
      </c>
      <c r="B812" t="s">
        <v>456</v>
      </c>
      <c r="C812">
        <v>1263.24</v>
      </c>
    </row>
    <row r="813" spans="1:3" ht="11.25" x14ac:dyDescent="0.2">
      <c r="A813" t="s">
        <v>2037</v>
      </c>
      <c r="B813" t="s">
        <v>456</v>
      </c>
      <c r="C813">
        <v>1263.24</v>
      </c>
    </row>
    <row r="814" spans="1:3" ht="11.25" x14ac:dyDescent="0.2">
      <c r="A814" t="s">
        <v>1079</v>
      </c>
      <c r="B814" t="s">
        <v>456</v>
      </c>
      <c r="C814">
        <v>1263.24</v>
      </c>
    </row>
    <row r="815" spans="1:3" ht="11.25" x14ac:dyDescent="0.2">
      <c r="A815" t="s">
        <v>3966</v>
      </c>
      <c r="B815" t="s">
        <v>619</v>
      </c>
      <c r="C815">
        <v>897.26</v>
      </c>
    </row>
    <row r="816" spans="1:3" ht="11.25" x14ac:dyDescent="0.2">
      <c r="A816" t="s">
        <v>4050</v>
      </c>
      <c r="B816" t="s">
        <v>619</v>
      </c>
      <c r="C816">
        <v>897.26</v>
      </c>
    </row>
    <row r="817" spans="1:3" ht="11.25" x14ac:dyDescent="0.2">
      <c r="A817" t="s">
        <v>4226</v>
      </c>
      <c r="B817" t="s">
        <v>619</v>
      </c>
      <c r="C817">
        <v>897.26</v>
      </c>
    </row>
    <row r="818" spans="1:3" ht="11.25" x14ac:dyDescent="0.2">
      <c r="A818" t="s">
        <v>4104</v>
      </c>
      <c r="B818" t="s">
        <v>619</v>
      </c>
      <c r="C818">
        <v>897.26</v>
      </c>
    </row>
    <row r="819" spans="1:3" ht="11.25" x14ac:dyDescent="0.2">
      <c r="A819" t="s">
        <v>4013</v>
      </c>
      <c r="B819" t="s">
        <v>619</v>
      </c>
      <c r="C819">
        <v>897.26</v>
      </c>
    </row>
    <row r="820" spans="1:3" ht="11.25" x14ac:dyDescent="0.2">
      <c r="A820" t="s">
        <v>4022</v>
      </c>
      <c r="B820" t="s">
        <v>619</v>
      </c>
      <c r="C820">
        <v>897.26</v>
      </c>
    </row>
    <row r="821" spans="1:3" ht="11.25" x14ac:dyDescent="0.2">
      <c r="A821" t="s">
        <v>4126</v>
      </c>
      <c r="B821" t="s">
        <v>619</v>
      </c>
      <c r="C821">
        <v>897.26</v>
      </c>
    </row>
    <row r="822" spans="1:3" ht="11.25" x14ac:dyDescent="0.2">
      <c r="A822" t="s">
        <v>4145</v>
      </c>
      <c r="B822" t="s">
        <v>619</v>
      </c>
      <c r="C822">
        <v>897.26</v>
      </c>
    </row>
    <row r="823" spans="1:3" ht="11.25" x14ac:dyDescent="0.2">
      <c r="A823" t="s">
        <v>4187</v>
      </c>
      <c r="B823" t="s">
        <v>619</v>
      </c>
      <c r="C823">
        <v>897.26</v>
      </c>
    </row>
    <row r="824" spans="1:3" ht="11.25" x14ac:dyDescent="0.2">
      <c r="A824" t="s">
        <v>4177</v>
      </c>
      <c r="B824" t="s">
        <v>3954</v>
      </c>
      <c r="C824">
        <v>411.82</v>
      </c>
    </row>
    <row r="825" spans="1:3" ht="11.25" x14ac:dyDescent="0.2">
      <c r="A825" t="s">
        <v>4213</v>
      </c>
      <c r="B825" t="s">
        <v>3954</v>
      </c>
      <c r="C825">
        <v>411.82</v>
      </c>
    </row>
    <row r="826" spans="1:3" ht="11.25" x14ac:dyDescent="0.2">
      <c r="A826" t="s">
        <v>4165</v>
      </c>
      <c r="B826" t="s">
        <v>3954</v>
      </c>
      <c r="C826">
        <v>411.82</v>
      </c>
    </row>
    <row r="827" spans="1:3" ht="11.25" x14ac:dyDescent="0.2">
      <c r="A827" t="s">
        <v>4167</v>
      </c>
      <c r="B827" t="s">
        <v>3954</v>
      </c>
      <c r="C827">
        <v>411.82</v>
      </c>
    </row>
    <row r="828" spans="1:3" ht="11.25" x14ac:dyDescent="0.2">
      <c r="A828" t="s">
        <v>4027</v>
      </c>
      <c r="B828" t="s">
        <v>3954</v>
      </c>
      <c r="C828">
        <v>411.82</v>
      </c>
    </row>
    <row r="829" spans="1:3" ht="11.25" x14ac:dyDescent="0.2">
      <c r="A829" t="s">
        <v>4194</v>
      </c>
      <c r="B829" t="s">
        <v>3954</v>
      </c>
      <c r="C829">
        <v>411.82</v>
      </c>
    </row>
    <row r="830" spans="1:3" ht="11.25" x14ac:dyDescent="0.2">
      <c r="A830" t="s">
        <v>4223</v>
      </c>
      <c r="B830" t="s">
        <v>3954</v>
      </c>
      <c r="C830">
        <v>411.82</v>
      </c>
    </row>
    <row r="831" spans="1:3" ht="11.25" x14ac:dyDescent="0.2">
      <c r="A831" t="s">
        <v>4066</v>
      </c>
      <c r="B831" t="s">
        <v>3954</v>
      </c>
      <c r="C831">
        <v>411.82</v>
      </c>
    </row>
    <row r="832" spans="1:3" ht="11.25" x14ac:dyDescent="0.2">
      <c r="A832" t="s">
        <v>4089</v>
      </c>
      <c r="B832" t="s">
        <v>3954</v>
      </c>
      <c r="C832">
        <v>411.82</v>
      </c>
    </row>
    <row r="833" spans="1:3" ht="11.25" x14ac:dyDescent="0.2">
      <c r="A833" t="s">
        <v>4052</v>
      </c>
      <c r="B833" t="s">
        <v>3954</v>
      </c>
      <c r="C833">
        <v>411.82</v>
      </c>
    </row>
    <row r="834" spans="1:3" ht="11.25" x14ac:dyDescent="0.2">
      <c r="A834" t="s">
        <v>4215</v>
      </c>
      <c r="B834" t="s">
        <v>3954</v>
      </c>
      <c r="C834">
        <v>411.82</v>
      </c>
    </row>
    <row r="835" spans="1:3" ht="11.25" x14ac:dyDescent="0.2">
      <c r="A835" t="s">
        <v>4054</v>
      </c>
      <c r="B835" t="s">
        <v>3954</v>
      </c>
      <c r="C835">
        <v>411.82</v>
      </c>
    </row>
    <row r="836" spans="1:3" ht="11.25" x14ac:dyDescent="0.2">
      <c r="A836" t="s">
        <v>4170</v>
      </c>
      <c r="B836" t="s">
        <v>3954</v>
      </c>
      <c r="C836">
        <v>411.82</v>
      </c>
    </row>
    <row r="837" spans="1:3" ht="11.25" x14ac:dyDescent="0.2">
      <c r="A837" t="s">
        <v>4129</v>
      </c>
      <c r="B837" t="s">
        <v>3954</v>
      </c>
      <c r="C837">
        <v>411.82</v>
      </c>
    </row>
    <row r="838" spans="1:3" ht="11.25" x14ac:dyDescent="0.2">
      <c r="A838" t="s">
        <v>4138</v>
      </c>
      <c r="B838" t="s">
        <v>3954</v>
      </c>
      <c r="C838">
        <v>411.82</v>
      </c>
    </row>
    <row r="839" spans="1:3" ht="11.25" x14ac:dyDescent="0.2">
      <c r="A839" t="s">
        <v>4131</v>
      </c>
      <c r="B839" t="s">
        <v>3954</v>
      </c>
      <c r="C839">
        <v>411.82</v>
      </c>
    </row>
    <row r="840" spans="1:3" ht="11.25" x14ac:dyDescent="0.2">
      <c r="A840" t="s">
        <v>3985</v>
      </c>
      <c r="B840" t="s">
        <v>3954</v>
      </c>
      <c r="C840">
        <v>411.82</v>
      </c>
    </row>
    <row r="841" spans="1:3" ht="11.25" x14ac:dyDescent="0.2">
      <c r="A841" t="s">
        <v>4030</v>
      </c>
      <c r="B841" t="s">
        <v>3954</v>
      </c>
      <c r="C841">
        <v>411.82</v>
      </c>
    </row>
    <row r="842" spans="1:3" ht="11.25" x14ac:dyDescent="0.2">
      <c r="A842" t="s">
        <v>3986</v>
      </c>
      <c r="B842" t="s">
        <v>3954</v>
      </c>
      <c r="C842">
        <v>411.82</v>
      </c>
    </row>
    <row r="843" spans="1:3" ht="11.25" x14ac:dyDescent="0.2">
      <c r="A843" t="s">
        <v>4127</v>
      </c>
      <c r="B843" t="s">
        <v>3954</v>
      </c>
      <c r="C843">
        <v>411.82</v>
      </c>
    </row>
    <row r="844" spans="1:3" ht="11.25" x14ac:dyDescent="0.2">
      <c r="A844" t="s">
        <v>715</v>
      </c>
      <c r="B844" t="s">
        <v>559</v>
      </c>
      <c r="C844">
        <v>1177.0999999999999</v>
      </c>
    </row>
    <row r="845" spans="1:3" ht="11.25" x14ac:dyDescent="0.2">
      <c r="A845" t="s">
        <v>1652</v>
      </c>
      <c r="B845" t="s">
        <v>559</v>
      </c>
      <c r="C845">
        <v>187.55</v>
      </c>
    </row>
    <row r="846" spans="1:3" ht="11.25" x14ac:dyDescent="0.2">
      <c r="A846" t="s">
        <v>1963</v>
      </c>
      <c r="B846" t="s">
        <v>559</v>
      </c>
      <c r="C846">
        <v>187.55</v>
      </c>
    </row>
    <row r="847" spans="1:3" ht="11.25" x14ac:dyDescent="0.2">
      <c r="A847" t="s">
        <v>1653</v>
      </c>
      <c r="B847" t="s">
        <v>559</v>
      </c>
      <c r="C847">
        <v>187.55</v>
      </c>
    </row>
    <row r="848" spans="1:3" ht="11.25" x14ac:dyDescent="0.2">
      <c r="A848" t="s">
        <v>1819</v>
      </c>
      <c r="B848" t="s">
        <v>559</v>
      </c>
      <c r="C848">
        <v>187.55</v>
      </c>
    </row>
    <row r="849" spans="1:3" ht="11.25" x14ac:dyDescent="0.2">
      <c r="A849" t="s">
        <v>1966</v>
      </c>
      <c r="B849" t="s">
        <v>559</v>
      </c>
      <c r="C849">
        <v>187.55</v>
      </c>
    </row>
    <row r="850" spans="1:3" ht="11.25" x14ac:dyDescent="0.2">
      <c r="A850" t="s">
        <v>1760</v>
      </c>
      <c r="B850" t="s">
        <v>559</v>
      </c>
      <c r="C850">
        <v>187.55</v>
      </c>
    </row>
    <row r="851" spans="1:3" ht="11.25" x14ac:dyDescent="0.2">
      <c r="A851" t="s">
        <v>2244</v>
      </c>
      <c r="B851" t="s">
        <v>559</v>
      </c>
      <c r="C851">
        <v>187.55</v>
      </c>
    </row>
    <row r="852" spans="1:3" ht="11.25" x14ac:dyDescent="0.2">
      <c r="A852" t="s">
        <v>1641</v>
      </c>
      <c r="B852" t="s">
        <v>559</v>
      </c>
      <c r="C852">
        <v>187.55</v>
      </c>
    </row>
    <row r="853" spans="1:3" ht="11.25" x14ac:dyDescent="0.2">
      <c r="A853" t="s">
        <v>1643</v>
      </c>
      <c r="B853" t="s">
        <v>559</v>
      </c>
      <c r="C853">
        <v>187.55</v>
      </c>
    </row>
    <row r="854" spans="1:3" ht="11.25" x14ac:dyDescent="0.2">
      <c r="A854" t="s">
        <v>1647</v>
      </c>
      <c r="B854" t="s">
        <v>559</v>
      </c>
      <c r="C854">
        <v>187.55</v>
      </c>
    </row>
    <row r="855" spans="1:3" ht="11.25" x14ac:dyDescent="0.2">
      <c r="A855" t="s">
        <v>1276</v>
      </c>
      <c r="B855" t="s">
        <v>823</v>
      </c>
      <c r="C855">
        <v>84.11</v>
      </c>
    </row>
    <row r="856" spans="1:3" ht="11.25" x14ac:dyDescent="0.2">
      <c r="A856" t="s">
        <v>1951</v>
      </c>
      <c r="B856" t="s">
        <v>428</v>
      </c>
      <c r="C856">
        <v>105.42</v>
      </c>
    </row>
    <row r="857" spans="1:3" ht="11.25" x14ac:dyDescent="0.2">
      <c r="A857" t="s">
        <v>1670</v>
      </c>
      <c r="B857" t="s">
        <v>428</v>
      </c>
      <c r="C857">
        <v>105.42</v>
      </c>
    </row>
    <row r="858" spans="1:3" ht="11.25" x14ac:dyDescent="0.2">
      <c r="A858" t="s">
        <v>1690</v>
      </c>
      <c r="B858" t="s">
        <v>996</v>
      </c>
      <c r="C858">
        <v>240</v>
      </c>
    </row>
    <row r="859" spans="1:3" ht="11.25" x14ac:dyDescent="0.2">
      <c r="A859" t="s">
        <v>1795</v>
      </c>
      <c r="B859" t="s">
        <v>823</v>
      </c>
      <c r="C859">
        <v>84.11</v>
      </c>
    </row>
    <row r="860" spans="1:3" ht="11.25" x14ac:dyDescent="0.2">
      <c r="A860" t="s">
        <v>1798</v>
      </c>
      <c r="B860" t="s">
        <v>993</v>
      </c>
      <c r="C860">
        <v>303.63</v>
      </c>
    </row>
    <row r="861" spans="1:3" ht="11.25" x14ac:dyDescent="0.2">
      <c r="A861" t="s">
        <v>995</v>
      </c>
      <c r="B861" t="s">
        <v>996</v>
      </c>
      <c r="C861">
        <v>240</v>
      </c>
    </row>
    <row r="862" spans="1:3" ht="11.25" x14ac:dyDescent="0.2">
      <c r="A862" t="s">
        <v>1692</v>
      </c>
      <c r="B862" t="s">
        <v>823</v>
      </c>
      <c r="C862">
        <v>84.11</v>
      </c>
    </row>
    <row r="863" spans="1:3" ht="11.25" x14ac:dyDescent="0.2">
      <c r="A863" t="s">
        <v>825</v>
      </c>
      <c r="B863" t="s">
        <v>826</v>
      </c>
      <c r="C863">
        <v>420</v>
      </c>
    </row>
    <row r="864" spans="1:3" ht="11.25" x14ac:dyDescent="0.2">
      <c r="A864" t="s">
        <v>882</v>
      </c>
      <c r="B864" t="s">
        <v>883</v>
      </c>
      <c r="C864">
        <v>902.71</v>
      </c>
    </row>
    <row r="865" spans="1:3" ht="11.25" x14ac:dyDescent="0.2">
      <c r="A865" t="s">
        <v>1587</v>
      </c>
      <c r="B865" t="s">
        <v>580</v>
      </c>
      <c r="C865">
        <v>86.31</v>
      </c>
    </row>
    <row r="866" spans="1:3" ht="11.25" x14ac:dyDescent="0.2">
      <c r="A866" t="s">
        <v>1705</v>
      </c>
      <c r="B866" t="s">
        <v>610</v>
      </c>
      <c r="C866">
        <v>1015</v>
      </c>
    </row>
    <row r="867" spans="1:3" ht="11.25" x14ac:dyDescent="0.2">
      <c r="A867" t="s">
        <v>1204</v>
      </c>
      <c r="B867" t="s">
        <v>580</v>
      </c>
      <c r="C867">
        <v>86.31</v>
      </c>
    </row>
    <row r="868" spans="1:3" ht="11.25" x14ac:dyDescent="0.2">
      <c r="A868" t="s">
        <v>2124</v>
      </c>
      <c r="B868" t="s">
        <v>580</v>
      </c>
      <c r="C868">
        <v>86.31</v>
      </c>
    </row>
    <row r="869" spans="1:3" ht="11.25" x14ac:dyDescent="0.2">
      <c r="A869" t="s">
        <v>2190</v>
      </c>
      <c r="B869" t="s">
        <v>580</v>
      </c>
      <c r="C869">
        <v>86.31</v>
      </c>
    </row>
    <row r="870" spans="1:3" ht="11.25" x14ac:dyDescent="0.2">
      <c r="A870" t="s">
        <v>1591</v>
      </c>
      <c r="B870" t="s">
        <v>580</v>
      </c>
      <c r="C870">
        <v>86.31</v>
      </c>
    </row>
    <row r="871" spans="1:3" ht="11.25" x14ac:dyDescent="0.2">
      <c r="A871" t="s">
        <v>1592</v>
      </c>
      <c r="B871" t="s">
        <v>580</v>
      </c>
      <c r="C871">
        <v>86.31</v>
      </c>
    </row>
    <row r="872" spans="1:3" ht="11.25" x14ac:dyDescent="0.2">
      <c r="A872" t="s">
        <v>1973</v>
      </c>
      <c r="B872" t="s">
        <v>590</v>
      </c>
      <c r="C872">
        <v>158.68</v>
      </c>
    </row>
    <row r="873" spans="1:3" ht="11.25" x14ac:dyDescent="0.2">
      <c r="A873" t="s">
        <v>1974</v>
      </c>
      <c r="B873" t="s">
        <v>590</v>
      </c>
      <c r="C873">
        <v>158.68</v>
      </c>
    </row>
    <row r="874" spans="1:3" ht="11.25" x14ac:dyDescent="0.2">
      <c r="A874" t="s">
        <v>1161</v>
      </c>
      <c r="B874" t="s">
        <v>590</v>
      </c>
      <c r="C874">
        <v>158.68</v>
      </c>
    </row>
    <row r="875" spans="1:3" ht="11.25" x14ac:dyDescent="0.2">
      <c r="A875" t="s">
        <v>1984</v>
      </c>
      <c r="B875" t="s">
        <v>590</v>
      </c>
      <c r="C875">
        <v>158.68</v>
      </c>
    </row>
    <row r="876" spans="1:3" ht="11.25" x14ac:dyDescent="0.2">
      <c r="A876" t="s">
        <v>2168</v>
      </c>
      <c r="B876" t="s">
        <v>590</v>
      </c>
      <c r="C876">
        <v>158.68</v>
      </c>
    </row>
    <row r="877" spans="1:3" ht="11.25" x14ac:dyDescent="0.2">
      <c r="A877" t="s">
        <v>1671</v>
      </c>
      <c r="B877" t="s">
        <v>590</v>
      </c>
      <c r="C877">
        <v>158.68</v>
      </c>
    </row>
    <row r="878" spans="1:3" ht="11.25" x14ac:dyDescent="0.2">
      <c r="A878" t="s">
        <v>1672</v>
      </c>
      <c r="B878" t="s">
        <v>590</v>
      </c>
      <c r="C878">
        <v>158.68</v>
      </c>
    </row>
    <row r="879" spans="1:3" ht="11.25" x14ac:dyDescent="0.2">
      <c r="A879" t="s">
        <v>877</v>
      </c>
      <c r="B879" t="s">
        <v>590</v>
      </c>
      <c r="C879">
        <v>158.68</v>
      </c>
    </row>
    <row r="880" spans="1:3" ht="11.25" x14ac:dyDescent="0.2">
      <c r="A880" t="s">
        <v>1721</v>
      </c>
      <c r="B880" t="s">
        <v>984</v>
      </c>
      <c r="C880">
        <v>180.19</v>
      </c>
    </row>
    <row r="881" spans="1:3" ht="11.25" x14ac:dyDescent="0.2">
      <c r="A881" t="s">
        <v>1674</v>
      </c>
      <c r="B881" t="s">
        <v>984</v>
      </c>
      <c r="C881">
        <v>180.19</v>
      </c>
    </row>
    <row r="882" spans="1:3" ht="11.25" x14ac:dyDescent="0.2">
      <c r="A882" t="s">
        <v>1988</v>
      </c>
      <c r="B882" t="s">
        <v>984</v>
      </c>
      <c r="C882">
        <v>180.19</v>
      </c>
    </row>
    <row r="883" spans="1:3" ht="11.25" x14ac:dyDescent="0.2">
      <c r="A883" t="s">
        <v>987</v>
      </c>
      <c r="B883" t="s">
        <v>984</v>
      </c>
      <c r="C883">
        <v>180.19</v>
      </c>
    </row>
    <row r="884" spans="1:3" ht="11.25" x14ac:dyDescent="0.2">
      <c r="A884" t="s">
        <v>989</v>
      </c>
      <c r="B884" t="s">
        <v>879</v>
      </c>
      <c r="C884">
        <v>306.67</v>
      </c>
    </row>
    <row r="885" spans="1:3" ht="11.25" x14ac:dyDescent="0.2">
      <c r="A885" t="s">
        <v>1244</v>
      </c>
      <c r="B885" t="s">
        <v>428</v>
      </c>
      <c r="C885">
        <v>95.6</v>
      </c>
    </row>
    <row r="886" spans="1:3" ht="11.25" x14ac:dyDescent="0.2">
      <c r="A886" t="s">
        <v>4180</v>
      </c>
      <c r="B886" t="s">
        <v>619</v>
      </c>
      <c r="C886">
        <v>897.26</v>
      </c>
    </row>
    <row r="887" spans="1:3" ht="11.25" x14ac:dyDescent="0.2">
      <c r="A887" t="s">
        <v>4074</v>
      </c>
      <c r="B887" t="s">
        <v>619</v>
      </c>
      <c r="C887">
        <v>897.26</v>
      </c>
    </row>
    <row r="888" spans="1:3" ht="11.25" x14ac:dyDescent="0.2">
      <c r="A888" t="s">
        <v>4080</v>
      </c>
      <c r="B888" t="s">
        <v>619</v>
      </c>
      <c r="C888">
        <v>897.26</v>
      </c>
    </row>
    <row r="889" spans="1:3" ht="11.25" x14ac:dyDescent="0.2">
      <c r="A889" t="s">
        <v>4144</v>
      </c>
      <c r="B889" t="s">
        <v>619</v>
      </c>
      <c r="C889">
        <v>897.26</v>
      </c>
    </row>
    <row r="890" spans="1:3" ht="11.25" x14ac:dyDescent="0.2">
      <c r="A890" t="s">
        <v>3992</v>
      </c>
      <c r="B890" t="s">
        <v>619</v>
      </c>
      <c r="C890">
        <v>897.26</v>
      </c>
    </row>
    <row r="891" spans="1:3" ht="11.25" x14ac:dyDescent="0.2">
      <c r="A891" t="s">
        <v>4041</v>
      </c>
      <c r="B891" t="s">
        <v>619</v>
      </c>
      <c r="C891">
        <v>897.26</v>
      </c>
    </row>
    <row r="892" spans="1:3" ht="11.25" x14ac:dyDescent="0.2">
      <c r="A892" t="s">
        <v>3961</v>
      </c>
      <c r="B892" t="s">
        <v>619</v>
      </c>
      <c r="C892">
        <v>897.26</v>
      </c>
    </row>
    <row r="893" spans="1:3" ht="11.25" x14ac:dyDescent="0.2">
      <c r="A893" t="s">
        <v>4139</v>
      </c>
      <c r="B893" t="s">
        <v>619</v>
      </c>
      <c r="C893">
        <v>897.26</v>
      </c>
    </row>
    <row r="894" spans="1:3" ht="11.25" x14ac:dyDescent="0.2">
      <c r="A894" t="s">
        <v>4004</v>
      </c>
      <c r="B894" t="s">
        <v>619</v>
      </c>
      <c r="C894">
        <v>897.26</v>
      </c>
    </row>
    <row r="895" spans="1:3" ht="11.25" x14ac:dyDescent="0.2">
      <c r="A895" t="s">
        <v>3994</v>
      </c>
      <c r="B895" t="s">
        <v>619</v>
      </c>
      <c r="C895">
        <v>897.26</v>
      </c>
    </row>
    <row r="896" spans="1:3" ht="11.25" x14ac:dyDescent="0.2">
      <c r="A896" t="s">
        <v>4047</v>
      </c>
      <c r="B896" t="s">
        <v>619</v>
      </c>
      <c r="C896">
        <v>897.26</v>
      </c>
    </row>
    <row r="897" spans="1:3" ht="11.25" x14ac:dyDescent="0.2">
      <c r="A897" t="s">
        <v>4076</v>
      </c>
      <c r="B897" t="s">
        <v>619</v>
      </c>
      <c r="C897">
        <v>897.26</v>
      </c>
    </row>
    <row r="898" spans="1:3" ht="11.25" x14ac:dyDescent="0.2">
      <c r="A898" t="s">
        <v>4075</v>
      </c>
      <c r="B898" t="s">
        <v>619</v>
      </c>
      <c r="C898">
        <v>897.26</v>
      </c>
    </row>
    <row r="899" spans="1:3" ht="11.25" x14ac:dyDescent="0.2">
      <c r="A899" t="s">
        <v>4058</v>
      </c>
      <c r="B899" t="s">
        <v>3954</v>
      </c>
      <c r="C899">
        <v>411.82</v>
      </c>
    </row>
    <row r="900" spans="1:3" ht="11.25" x14ac:dyDescent="0.2">
      <c r="A900" t="s">
        <v>4178</v>
      </c>
      <c r="B900" t="s">
        <v>3954</v>
      </c>
      <c r="C900">
        <v>411.82</v>
      </c>
    </row>
    <row r="901" spans="1:3" ht="11.25" x14ac:dyDescent="0.2">
      <c r="A901" t="s">
        <v>4147</v>
      </c>
      <c r="B901" t="s">
        <v>3954</v>
      </c>
      <c r="C901">
        <v>411.82</v>
      </c>
    </row>
    <row r="902" spans="1:3" ht="11.25" x14ac:dyDescent="0.2">
      <c r="A902" t="s">
        <v>4186</v>
      </c>
      <c r="B902" t="s">
        <v>3954</v>
      </c>
      <c r="C902">
        <v>411.82</v>
      </c>
    </row>
    <row r="903" spans="1:3" ht="11.25" x14ac:dyDescent="0.2">
      <c r="A903" t="s">
        <v>4057</v>
      </c>
      <c r="B903" t="s">
        <v>3954</v>
      </c>
      <c r="C903">
        <v>411.82</v>
      </c>
    </row>
    <row r="904" spans="1:3" ht="11.25" x14ac:dyDescent="0.2">
      <c r="A904" t="s">
        <v>4136</v>
      </c>
      <c r="B904" t="s">
        <v>3954</v>
      </c>
      <c r="C904">
        <v>411.82</v>
      </c>
    </row>
    <row r="905" spans="1:3" ht="11.25" x14ac:dyDescent="0.2">
      <c r="A905" t="s">
        <v>4084</v>
      </c>
      <c r="B905" t="s">
        <v>3954</v>
      </c>
      <c r="C905">
        <v>411.82</v>
      </c>
    </row>
    <row r="906" spans="1:3" ht="11.25" x14ac:dyDescent="0.2">
      <c r="A906" t="s">
        <v>4024</v>
      </c>
      <c r="B906" t="s">
        <v>3954</v>
      </c>
      <c r="C906">
        <v>411.82</v>
      </c>
    </row>
    <row r="907" spans="1:3" ht="11.25" x14ac:dyDescent="0.2">
      <c r="A907" t="s">
        <v>3963</v>
      </c>
      <c r="B907" t="s">
        <v>3954</v>
      </c>
      <c r="C907">
        <v>411.82</v>
      </c>
    </row>
    <row r="908" spans="1:3" ht="11.25" x14ac:dyDescent="0.2">
      <c r="A908" t="s">
        <v>3988</v>
      </c>
      <c r="B908" t="s">
        <v>3954</v>
      </c>
      <c r="C908">
        <v>411.82</v>
      </c>
    </row>
    <row r="909" spans="1:3" ht="11.25" x14ac:dyDescent="0.2">
      <c r="A909" t="s">
        <v>4085</v>
      </c>
      <c r="B909" t="s">
        <v>3954</v>
      </c>
      <c r="C909">
        <v>411.82</v>
      </c>
    </row>
    <row r="910" spans="1:3" ht="11.25" x14ac:dyDescent="0.2">
      <c r="A910" t="s">
        <v>3964</v>
      </c>
      <c r="B910" t="s">
        <v>3954</v>
      </c>
      <c r="C910">
        <v>411.82</v>
      </c>
    </row>
    <row r="911" spans="1:3" ht="11.25" x14ac:dyDescent="0.2">
      <c r="A911" t="s">
        <v>3990</v>
      </c>
      <c r="B911" t="s">
        <v>3954</v>
      </c>
      <c r="C911">
        <v>411.82</v>
      </c>
    </row>
    <row r="912" spans="1:3" ht="11.25" x14ac:dyDescent="0.2">
      <c r="A912" t="s">
        <v>4025</v>
      </c>
      <c r="B912" t="s">
        <v>3954</v>
      </c>
      <c r="C912">
        <v>411.82</v>
      </c>
    </row>
    <row r="913" spans="1:3" ht="11.25" x14ac:dyDescent="0.2">
      <c r="A913" t="s">
        <v>4152</v>
      </c>
      <c r="B913" t="s">
        <v>3954</v>
      </c>
      <c r="C913">
        <v>411.82</v>
      </c>
    </row>
    <row r="914" spans="1:3" ht="11.25" x14ac:dyDescent="0.2">
      <c r="A914" t="s">
        <v>4034</v>
      </c>
      <c r="B914" t="s">
        <v>3954</v>
      </c>
      <c r="C914">
        <v>411.82</v>
      </c>
    </row>
    <row r="915" spans="1:3" ht="11.25" x14ac:dyDescent="0.2">
      <c r="A915" t="s">
        <v>4174</v>
      </c>
      <c r="B915" t="s">
        <v>3954</v>
      </c>
      <c r="C915">
        <v>411.82</v>
      </c>
    </row>
    <row r="916" spans="1:3" ht="11.25" x14ac:dyDescent="0.2">
      <c r="A916" t="s">
        <v>3970</v>
      </c>
      <c r="B916" t="s">
        <v>3954</v>
      </c>
      <c r="C916">
        <v>411.82</v>
      </c>
    </row>
    <row r="917" spans="1:3" ht="11.25" x14ac:dyDescent="0.2">
      <c r="A917" t="s">
        <v>4009</v>
      </c>
      <c r="B917" t="s">
        <v>3954</v>
      </c>
      <c r="C917">
        <v>411.82</v>
      </c>
    </row>
    <row r="918" spans="1:3" ht="11.25" x14ac:dyDescent="0.2">
      <c r="A918" t="s">
        <v>3999</v>
      </c>
      <c r="B918" t="s">
        <v>3954</v>
      </c>
      <c r="C918">
        <v>411.82</v>
      </c>
    </row>
    <row r="919" spans="1:3" ht="11.25" x14ac:dyDescent="0.2">
      <c r="A919" t="s">
        <v>4132</v>
      </c>
      <c r="B919" t="s">
        <v>3954</v>
      </c>
      <c r="C919">
        <v>411.82</v>
      </c>
    </row>
    <row r="920" spans="1:3" ht="11.25" x14ac:dyDescent="0.2">
      <c r="A920" t="s">
        <v>4221</v>
      </c>
      <c r="B920" t="s">
        <v>3954</v>
      </c>
      <c r="C920">
        <v>411.82</v>
      </c>
    </row>
    <row r="921" spans="1:3" ht="11.25" x14ac:dyDescent="0.2">
      <c r="A921" t="s">
        <v>4222</v>
      </c>
      <c r="B921" t="s">
        <v>3954</v>
      </c>
      <c r="C921">
        <v>411.82</v>
      </c>
    </row>
    <row r="922" spans="1:3" ht="11.25" x14ac:dyDescent="0.2">
      <c r="A922" t="s">
        <v>3972</v>
      </c>
      <c r="B922" t="s">
        <v>3954</v>
      </c>
      <c r="C922">
        <v>411.82</v>
      </c>
    </row>
    <row r="923" spans="1:3" ht="11.25" x14ac:dyDescent="0.2">
      <c r="A923" t="s">
        <v>3993</v>
      </c>
      <c r="B923" t="s">
        <v>3954</v>
      </c>
      <c r="C923">
        <v>411.82</v>
      </c>
    </row>
    <row r="924" spans="1:3" ht="11.25" x14ac:dyDescent="0.2">
      <c r="A924" t="s">
        <v>1397</v>
      </c>
      <c r="B924" t="s">
        <v>1398</v>
      </c>
      <c r="C924">
        <v>269.44</v>
      </c>
    </row>
    <row r="925" spans="1:3" ht="11.25" x14ac:dyDescent="0.2">
      <c r="A925" t="s">
        <v>1395</v>
      </c>
      <c r="B925" t="s">
        <v>1396</v>
      </c>
      <c r="C925">
        <v>170.81</v>
      </c>
    </row>
    <row r="926" spans="1:3" ht="11.25" x14ac:dyDescent="0.2">
      <c r="A926" t="s">
        <v>1314</v>
      </c>
      <c r="B926" t="s">
        <v>559</v>
      </c>
      <c r="C926">
        <v>187.55</v>
      </c>
    </row>
    <row r="927" spans="1:3" ht="11.25" x14ac:dyDescent="0.2">
      <c r="A927" t="s">
        <v>1326</v>
      </c>
      <c r="B927" t="s">
        <v>559</v>
      </c>
      <c r="C927">
        <v>187.55</v>
      </c>
    </row>
    <row r="928" spans="1:3" ht="11.25" x14ac:dyDescent="0.2">
      <c r="A928" t="s">
        <v>1223</v>
      </c>
      <c r="B928" t="s">
        <v>879</v>
      </c>
      <c r="C928">
        <v>306.67</v>
      </c>
    </row>
    <row r="929" spans="1:3" ht="11.25" x14ac:dyDescent="0.2">
      <c r="A929" t="s">
        <v>1502</v>
      </c>
      <c r="B929" t="s">
        <v>529</v>
      </c>
      <c r="C929">
        <v>471.25</v>
      </c>
    </row>
    <row r="930" spans="1:3" ht="11.25" x14ac:dyDescent="0.2">
      <c r="A930" t="s">
        <v>528</v>
      </c>
      <c r="B930" t="s">
        <v>529</v>
      </c>
      <c r="C930">
        <v>471.25</v>
      </c>
    </row>
    <row r="931" spans="1:3" ht="11.25" x14ac:dyDescent="0.2">
      <c r="A931" t="s">
        <v>855</v>
      </c>
      <c r="B931" t="s">
        <v>856</v>
      </c>
      <c r="C931">
        <v>1225.9000000000001</v>
      </c>
    </row>
    <row r="932" spans="1:3" ht="11.25" x14ac:dyDescent="0.2">
      <c r="A932" t="s">
        <v>1505</v>
      </c>
      <c r="B932" t="s">
        <v>525</v>
      </c>
      <c r="C932">
        <v>836.97</v>
      </c>
    </row>
    <row r="933" spans="1:3" ht="11.25" x14ac:dyDescent="0.2">
      <c r="A933" t="s">
        <v>1504</v>
      </c>
      <c r="B933" t="s">
        <v>527</v>
      </c>
      <c r="C933">
        <v>698.65</v>
      </c>
    </row>
    <row r="934" spans="1:3" ht="11.25" x14ac:dyDescent="0.2">
      <c r="A934" t="s">
        <v>2250</v>
      </c>
      <c r="B934" t="s">
        <v>428</v>
      </c>
      <c r="C934">
        <v>134.59</v>
      </c>
    </row>
    <row r="935" spans="1:3" ht="11.25" x14ac:dyDescent="0.2">
      <c r="A935" t="s">
        <v>533</v>
      </c>
      <c r="B935" t="s">
        <v>428</v>
      </c>
      <c r="C935">
        <v>134.59</v>
      </c>
    </row>
    <row r="936" spans="1:3" ht="11.25" x14ac:dyDescent="0.2">
      <c r="A936" t="s">
        <v>1092</v>
      </c>
      <c r="B936" t="s">
        <v>523</v>
      </c>
      <c r="C936">
        <v>1234.1600000000001</v>
      </c>
    </row>
    <row r="937" spans="1:3" ht="11.25" x14ac:dyDescent="0.2">
      <c r="A937" t="s">
        <v>522</v>
      </c>
      <c r="B937" t="s">
        <v>523</v>
      </c>
      <c r="C937">
        <v>1234.1600000000001</v>
      </c>
    </row>
    <row r="938" spans="1:3" ht="11.25" x14ac:dyDescent="0.2">
      <c r="A938" t="s">
        <v>778</v>
      </c>
      <c r="B938" t="s">
        <v>475</v>
      </c>
      <c r="C938">
        <v>1074.3699999999999</v>
      </c>
    </row>
    <row r="939" spans="1:3" ht="11.25" x14ac:dyDescent="0.2">
      <c r="A939" t="s">
        <v>1125</v>
      </c>
      <c r="B939" t="s">
        <v>475</v>
      </c>
      <c r="C939">
        <v>1074.3699999999999</v>
      </c>
    </row>
    <row r="940" spans="1:3" ht="11.25" x14ac:dyDescent="0.2">
      <c r="A940" t="s">
        <v>480</v>
      </c>
      <c r="B940" t="s">
        <v>481</v>
      </c>
      <c r="C940">
        <v>811.42</v>
      </c>
    </row>
    <row r="941" spans="1:3" ht="11.25" x14ac:dyDescent="0.2">
      <c r="A941" t="s">
        <v>2162</v>
      </c>
      <c r="B941" t="s">
        <v>436</v>
      </c>
      <c r="C941">
        <v>545.20000000000005</v>
      </c>
    </row>
    <row r="942" spans="1:3" ht="11.25" x14ac:dyDescent="0.2">
      <c r="A942" t="s">
        <v>540</v>
      </c>
      <c r="B942" t="s">
        <v>436</v>
      </c>
      <c r="C942">
        <v>545.20000000000005</v>
      </c>
    </row>
    <row r="943" spans="1:3" ht="11.25" x14ac:dyDescent="0.2">
      <c r="A943" t="s">
        <v>487</v>
      </c>
      <c r="B943" t="s">
        <v>436</v>
      </c>
      <c r="C943">
        <v>545.20000000000005</v>
      </c>
    </row>
    <row r="944" spans="1:3" ht="11.25" x14ac:dyDescent="0.2">
      <c r="A944" t="s">
        <v>488</v>
      </c>
      <c r="B944" t="s">
        <v>436</v>
      </c>
      <c r="C944">
        <v>545.20000000000005</v>
      </c>
    </row>
    <row r="945" spans="1:3" ht="11.25" x14ac:dyDescent="0.2">
      <c r="A945" t="s">
        <v>537</v>
      </c>
      <c r="B945" t="s">
        <v>436</v>
      </c>
      <c r="C945">
        <v>545.20000000000005</v>
      </c>
    </row>
    <row r="946" spans="1:3" ht="11.25" x14ac:dyDescent="0.2">
      <c r="A946" t="s">
        <v>2160</v>
      </c>
      <c r="B946" t="s">
        <v>436</v>
      </c>
      <c r="C946">
        <v>545.20000000000005</v>
      </c>
    </row>
    <row r="947" spans="1:3" ht="11.25" x14ac:dyDescent="0.2">
      <c r="A947" t="s">
        <v>2159</v>
      </c>
      <c r="B947" t="s">
        <v>436</v>
      </c>
      <c r="C947">
        <v>545.20000000000005</v>
      </c>
    </row>
    <row r="948" spans="1:3" ht="11.25" x14ac:dyDescent="0.2">
      <c r="A948" t="s">
        <v>536</v>
      </c>
      <c r="B948" t="s">
        <v>436</v>
      </c>
      <c r="C948">
        <v>545.20000000000005</v>
      </c>
    </row>
    <row r="949" spans="1:3" ht="11.25" x14ac:dyDescent="0.2">
      <c r="A949" t="s">
        <v>1441</v>
      </c>
      <c r="B949" t="s">
        <v>456</v>
      </c>
      <c r="C949">
        <v>1198.17</v>
      </c>
    </row>
    <row r="950" spans="1:3" ht="11.25" x14ac:dyDescent="0.2">
      <c r="A950" t="s">
        <v>1878</v>
      </c>
      <c r="B950" t="s">
        <v>456</v>
      </c>
      <c r="C950">
        <v>1198.17</v>
      </c>
    </row>
    <row r="951" spans="1:3" ht="11.25" x14ac:dyDescent="0.2">
      <c r="A951" t="s">
        <v>457</v>
      </c>
      <c r="B951" t="s">
        <v>456</v>
      </c>
      <c r="C951">
        <v>1198.17</v>
      </c>
    </row>
    <row r="952" spans="1:3" ht="11.25" x14ac:dyDescent="0.2">
      <c r="A952" t="s">
        <v>924</v>
      </c>
      <c r="B952" t="s">
        <v>456</v>
      </c>
      <c r="C952">
        <v>1198.17</v>
      </c>
    </row>
    <row r="953" spans="1:3" ht="11.25" x14ac:dyDescent="0.2">
      <c r="A953" t="s">
        <v>1469</v>
      </c>
      <c r="B953" t="s">
        <v>456</v>
      </c>
      <c r="C953">
        <v>1198.17</v>
      </c>
    </row>
    <row r="954" spans="1:3" ht="11.25" x14ac:dyDescent="0.2">
      <c r="A954" t="s">
        <v>1443</v>
      </c>
      <c r="B954" t="s">
        <v>456</v>
      </c>
      <c r="C954">
        <v>1198.17</v>
      </c>
    </row>
    <row r="955" spans="1:3" ht="11.25" x14ac:dyDescent="0.2">
      <c r="A955" t="s">
        <v>1129</v>
      </c>
      <c r="B955" t="s">
        <v>456</v>
      </c>
      <c r="C955">
        <v>1198.17</v>
      </c>
    </row>
    <row r="956" spans="1:3" ht="11.25" x14ac:dyDescent="0.2">
      <c r="A956" t="s">
        <v>1882</v>
      </c>
      <c r="B956" t="s">
        <v>456</v>
      </c>
      <c r="C956">
        <v>1198.17</v>
      </c>
    </row>
    <row r="957" spans="1:3" ht="11.25" x14ac:dyDescent="0.2">
      <c r="A957" t="s">
        <v>1126</v>
      </c>
      <c r="B957" t="s">
        <v>456</v>
      </c>
      <c r="C957">
        <v>1198.17</v>
      </c>
    </row>
    <row r="958" spans="1:3" ht="11.25" x14ac:dyDescent="0.2">
      <c r="A958" t="s">
        <v>1374</v>
      </c>
      <c r="B958" t="s">
        <v>428</v>
      </c>
      <c r="C958">
        <v>338.61</v>
      </c>
    </row>
    <row r="959" spans="1:3" ht="11.25" x14ac:dyDescent="0.2">
      <c r="A959" t="s">
        <v>950</v>
      </c>
      <c r="B959" t="s">
        <v>428</v>
      </c>
      <c r="C959">
        <v>338.61</v>
      </c>
    </row>
    <row r="960" spans="1:3" ht="11.25" x14ac:dyDescent="0.2">
      <c r="A960" t="s">
        <v>951</v>
      </c>
      <c r="B960" t="s">
        <v>428</v>
      </c>
      <c r="C960">
        <v>338.61</v>
      </c>
    </row>
    <row r="961" spans="1:3" ht="11.25" x14ac:dyDescent="0.2">
      <c r="A961" t="s">
        <v>668</v>
      </c>
      <c r="B961" t="s">
        <v>428</v>
      </c>
      <c r="C961">
        <v>338.61</v>
      </c>
    </row>
    <row r="962" spans="1:3" ht="11.25" x14ac:dyDescent="0.2">
      <c r="A962" t="s">
        <v>2298</v>
      </c>
      <c r="B962" t="s">
        <v>428</v>
      </c>
      <c r="C962">
        <v>338.61</v>
      </c>
    </row>
    <row r="963" spans="1:3" ht="11.25" x14ac:dyDescent="0.2">
      <c r="A963" t="s">
        <v>710</v>
      </c>
      <c r="B963" t="s">
        <v>428</v>
      </c>
      <c r="C963">
        <v>338.61</v>
      </c>
    </row>
    <row r="964" spans="1:3" ht="11.25" x14ac:dyDescent="0.2">
      <c r="A964" t="s">
        <v>2176</v>
      </c>
      <c r="B964" t="s">
        <v>428</v>
      </c>
      <c r="C964">
        <v>338.61</v>
      </c>
    </row>
    <row r="965" spans="1:3" ht="11.25" x14ac:dyDescent="0.2">
      <c r="A965" t="s">
        <v>964</v>
      </c>
      <c r="B965" t="s">
        <v>428</v>
      </c>
      <c r="C965">
        <v>338.61</v>
      </c>
    </row>
    <row r="966" spans="1:3" ht="11.25" x14ac:dyDescent="0.2">
      <c r="A966" t="s">
        <v>1009</v>
      </c>
      <c r="B966" t="s">
        <v>428</v>
      </c>
      <c r="C966">
        <v>338.61</v>
      </c>
    </row>
    <row r="967" spans="1:3" ht="11.25" x14ac:dyDescent="0.2">
      <c r="A967" t="s">
        <v>1850</v>
      </c>
      <c r="B967" t="s">
        <v>619</v>
      </c>
      <c r="C967">
        <v>445.3</v>
      </c>
    </row>
    <row r="968" spans="1:3" ht="11.25" x14ac:dyDescent="0.2">
      <c r="A968" t="s">
        <v>2170</v>
      </c>
      <c r="B968" t="s">
        <v>619</v>
      </c>
      <c r="C968">
        <v>445.3</v>
      </c>
    </row>
    <row r="969" spans="1:3" ht="11.25" x14ac:dyDescent="0.2">
      <c r="A969" t="s">
        <v>739</v>
      </c>
      <c r="B969" t="s">
        <v>559</v>
      </c>
      <c r="C969">
        <v>1177.0999999999999</v>
      </c>
    </row>
    <row r="970" spans="1:3" ht="11.25" x14ac:dyDescent="0.2">
      <c r="A970" t="s">
        <v>1849</v>
      </c>
      <c r="B970" t="s">
        <v>559</v>
      </c>
      <c r="C970">
        <v>1177.0999999999999</v>
      </c>
    </row>
    <row r="971" spans="1:3" ht="11.25" x14ac:dyDescent="0.2">
      <c r="A971" t="s">
        <v>1245</v>
      </c>
      <c r="B971" t="s">
        <v>428</v>
      </c>
      <c r="C971">
        <v>95.6</v>
      </c>
    </row>
    <row r="972" spans="1:3" ht="11.25" x14ac:dyDescent="0.2">
      <c r="A972" t="s">
        <v>1246</v>
      </c>
      <c r="B972" t="s">
        <v>428</v>
      </c>
      <c r="C972">
        <v>95.6</v>
      </c>
    </row>
    <row r="973" spans="1:3" ht="11.25" x14ac:dyDescent="0.2">
      <c r="A973" t="s">
        <v>1730</v>
      </c>
      <c r="B973" t="s">
        <v>428</v>
      </c>
      <c r="C973">
        <v>95.6</v>
      </c>
    </row>
    <row r="974" spans="1:3" ht="11.25" x14ac:dyDescent="0.2">
      <c r="A974" t="s">
        <v>1689</v>
      </c>
      <c r="B974" t="s">
        <v>428</v>
      </c>
      <c r="C974">
        <v>95.6</v>
      </c>
    </row>
    <row r="975" spans="1:3" ht="11.25" x14ac:dyDescent="0.2">
      <c r="A975" t="s">
        <v>1179</v>
      </c>
      <c r="B975" t="s">
        <v>428</v>
      </c>
      <c r="C975">
        <v>95.6</v>
      </c>
    </row>
    <row r="976" spans="1:3" ht="11.25" x14ac:dyDescent="0.2">
      <c r="A976" t="s">
        <v>483</v>
      </c>
      <c r="B976" t="s">
        <v>428</v>
      </c>
      <c r="C976">
        <v>95.6</v>
      </c>
    </row>
    <row r="977" spans="1:3" ht="11.25" x14ac:dyDescent="0.2">
      <c r="A977" t="s">
        <v>1180</v>
      </c>
      <c r="B977" t="s">
        <v>428</v>
      </c>
      <c r="C977">
        <v>95.6</v>
      </c>
    </row>
    <row r="978" spans="1:3" ht="11.25" x14ac:dyDescent="0.2">
      <c r="A978" t="s">
        <v>1181</v>
      </c>
      <c r="B978" t="s">
        <v>428</v>
      </c>
      <c r="C978">
        <v>95.6</v>
      </c>
    </row>
    <row r="979" spans="1:3" ht="11.25" x14ac:dyDescent="0.2">
      <c r="A979" t="s">
        <v>501</v>
      </c>
      <c r="B979" t="s">
        <v>428</v>
      </c>
      <c r="C979">
        <v>95.6</v>
      </c>
    </row>
    <row r="980" spans="1:3" ht="11.25" x14ac:dyDescent="0.2">
      <c r="A980" t="s">
        <v>2147</v>
      </c>
      <c r="B980" t="s">
        <v>428</v>
      </c>
      <c r="C980">
        <v>95.6</v>
      </c>
    </row>
    <row r="981" spans="1:3" ht="11.25" x14ac:dyDescent="0.2">
      <c r="A981" t="s">
        <v>1597</v>
      </c>
      <c r="B981" t="s">
        <v>428</v>
      </c>
      <c r="C981">
        <v>95.6</v>
      </c>
    </row>
    <row r="982" spans="1:3" ht="11.25" x14ac:dyDescent="0.2">
      <c r="A982" t="s">
        <v>2247</v>
      </c>
      <c r="B982" t="s">
        <v>428</v>
      </c>
      <c r="C982">
        <v>95.6</v>
      </c>
    </row>
    <row r="983" spans="1:3" ht="11.25" x14ac:dyDescent="0.2">
      <c r="A983" t="s">
        <v>1738</v>
      </c>
      <c r="B983" t="s">
        <v>428</v>
      </c>
      <c r="C983">
        <v>95.6</v>
      </c>
    </row>
    <row r="984" spans="1:3" ht="11.25" x14ac:dyDescent="0.2">
      <c r="A984" t="s">
        <v>507</v>
      </c>
      <c r="B984" t="s">
        <v>428</v>
      </c>
      <c r="C984">
        <v>95.6</v>
      </c>
    </row>
    <row r="985" spans="1:3" ht="11.25" x14ac:dyDescent="0.2">
      <c r="A985" t="s">
        <v>2254</v>
      </c>
      <c r="B985" t="s">
        <v>428</v>
      </c>
      <c r="C985">
        <v>95.6</v>
      </c>
    </row>
    <row r="986" spans="1:3" ht="11.25" x14ac:dyDescent="0.2">
      <c r="A986" t="s">
        <v>514</v>
      </c>
      <c r="B986" t="s">
        <v>428</v>
      </c>
      <c r="C986">
        <v>95.6</v>
      </c>
    </row>
    <row r="987" spans="1:3" ht="11.25" x14ac:dyDescent="0.2">
      <c r="A987" t="s">
        <v>1746</v>
      </c>
      <c r="B987" t="s">
        <v>428</v>
      </c>
      <c r="C987">
        <v>95.6</v>
      </c>
    </row>
    <row r="988" spans="1:3" ht="11.25" x14ac:dyDescent="0.2">
      <c r="A988" t="s">
        <v>2268</v>
      </c>
      <c r="B988" t="s">
        <v>428</v>
      </c>
      <c r="C988">
        <v>95.6</v>
      </c>
    </row>
    <row r="989" spans="1:3" ht="11.25" x14ac:dyDescent="0.2">
      <c r="A989" t="s">
        <v>516</v>
      </c>
      <c r="B989" t="s">
        <v>428</v>
      </c>
      <c r="C989">
        <v>95.6</v>
      </c>
    </row>
    <row r="990" spans="1:3" ht="11.25" x14ac:dyDescent="0.2">
      <c r="A990" t="s">
        <v>1636</v>
      </c>
      <c r="B990" t="s">
        <v>428</v>
      </c>
      <c r="C990">
        <v>95.6</v>
      </c>
    </row>
    <row r="991" spans="1:3" ht="11.25" x14ac:dyDescent="0.2">
      <c r="A991" t="s">
        <v>1192</v>
      </c>
      <c r="B991" t="s">
        <v>428</v>
      </c>
      <c r="C991">
        <v>95.6</v>
      </c>
    </row>
    <row r="992" spans="1:3" ht="11.25" x14ac:dyDescent="0.2">
      <c r="A992" t="s">
        <v>1193</v>
      </c>
      <c r="B992" t="s">
        <v>428</v>
      </c>
      <c r="C992">
        <v>95.6</v>
      </c>
    </row>
    <row r="993" spans="1:3" ht="11.25" x14ac:dyDescent="0.2">
      <c r="A993" t="s">
        <v>1197</v>
      </c>
      <c r="B993" t="s">
        <v>428</v>
      </c>
      <c r="C993">
        <v>95.6</v>
      </c>
    </row>
    <row r="994" spans="1:3" ht="11.25" x14ac:dyDescent="0.2">
      <c r="A994" t="s">
        <v>1259</v>
      </c>
      <c r="B994" t="s">
        <v>428</v>
      </c>
      <c r="C994">
        <v>95.6</v>
      </c>
    </row>
    <row r="995" spans="1:3" ht="11.25" x14ac:dyDescent="0.2">
      <c r="A995" t="s">
        <v>1200</v>
      </c>
      <c r="B995" t="s">
        <v>428</v>
      </c>
      <c r="C995">
        <v>95.6</v>
      </c>
    </row>
    <row r="996" spans="1:3" ht="11.25" x14ac:dyDescent="0.2">
      <c r="A996" t="s">
        <v>541</v>
      </c>
      <c r="B996" t="s">
        <v>418</v>
      </c>
      <c r="C996">
        <v>218.22</v>
      </c>
    </row>
    <row r="997" spans="1:3" ht="11.25" x14ac:dyDescent="0.2">
      <c r="A997" t="s">
        <v>1100</v>
      </c>
      <c r="B997" t="s">
        <v>418</v>
      </c>
      <c r="C997">
        <v>218.22</v>
      </c>
    </row>
    <row r="998" spans="1:3" ht="11.25" x14ac:dyDescent="0.2">
      <c r="A998" t="s">
        <v>445</v>
      </c>
      <c r="B998" t="s">
        <v>418</v>
      </c>
      <c r="C998">
        <v>218.22</v>
      </c>
    </row>
    <row r="999" spans="1:3" ht="11.25" x14ac:dyDescent="0.2">
      <c r="A999" t="s">
        <v>1105</v>
      </c>
      <c r="B999" t="s">
        <v>418</v>
      </c>
      <c r="C999">
        <v>218.22</v>
      </c>
    </row>
    <row r="1000" spans="1:3" ht="11.25" x14ac:dyDescent="0.2">
      <c r="A1000" t="s">
        <v>2073</v>
      </c>
      <c r="B1000" t="s">
        <v>418</v>
      </c>
      <c r="C1000">
        <v>218.22</v>
      </c>
    </row>
    <row r="1001" spans="1:3" ht="11.25" x14ac:dyDescent="0.2">
      <c r="A1001" t="s">
        <v>548</v>
      </c>
      <c r="B1001" t="s">
        <v>418</v>
      </c>
      <c r="C1001">
        <v>218.22</v>
      </c>
    </row>
    <row r="1002" spans="1:3" ht="11.25" x14ac:dyDescent="0.2">
      <c r="A1002" t="s">
        <v>2074</v>
      </c>
      <c r="B1002" t="s">
        <v>418</v>
      </c>
      <c r="C1002">
        <v>218.22</v>
      </c>
    </row>
    <row r="1003" spans="1:3" ht="11.25" x14ac:dyDescent="0.2">
      <c r="A1003" t="s">
        <v>1488</v>
      </c>
      <c r="B1003" t="s">
        <v>418</v>
      </c>
      <c r="C1003">
        <v>218.22</v>
      </c>
    </row>
    <row r="1004" spans="1:3" ht="11.25" x14ac:dyDescent="0.2">
      <c r="A1004" t="s">
        <v>1893</v>
      </c>
      <c r="B1004" t="s">
        <v>418</v>
      </c>
      <c r="C1004">
        <v>218.22</v>
      </c>
    </row>
    <row r="1005" spans="1:3" ht="11.25" x14ac:dyDescent="0.2">
      <c r="A1005" t="s">
        <v>1945</v>
      </c>
      <c r="B1005" t="s">
        <v>418</v>
      </c>
      <c r="C1005">
        <v>218.22</v>
      </c>
    </row>
    <row r="1006" spans="1:3" ht="11.25" x14ac:dyDescent="0.2">
      <c r="A1006" t="s">
        <v>1611</v>
      </c>
      <c r="B1006" t="s">
        <v>418</v>
      </c>
      <c r="C1006">
        <v>218.22</v>
      </c>
    </row>
    <row r="1007" spans="1:3" ht="11.25" x14ac:dyDescent="0.2">
      <c r="A1007" t="s">
        <v>437</v>
      </c>
      <c r="B1007" t="s">
        <v>418</v>
      </c>
      <c r="C1007">
        <v>218.22</v>
      </c>
    </row>
    <row r="1008" spans="1:3" ht="11.25" x14ac:dyDescent="0.2">
      <c r="A1008" t="s">
        <v>421</v>
      </c>
      <c r="B1008" t="s">
        <v>418</v>
      </c>
      <c r="C1008">
        <v>218.22</v>
      </c>
    </row>
    <row r="1009" spans="1:3" ht="11.25" x14ac:dyDescent="0.2">
      <c r="A1009" t="s">
        <v>1659</v>
      </c>
      <c r="B1009" t="s">
        <v>418</v>
      </c>
      <c r="C1009">
        <v>218.22</v>
      </c>
    </row>
    <row r="1010" spans="1:3" ht="11.25" x14ac:dyDescent="0.2">
      <c r="A1010" t="s">
        <v>1237</v>
      </c>
      <c r="B1010" t="s">
        <v>418</v>
      </c>
      <c r="C1010">
        <v>218.22</v>
      </c>
    </row>
    <row r="1011" spans="1:3" ht="11.25" x14ac:dyDescent="0.2">
      <c r="A1011" t="s">
        <v>425</v>
      </c>
      <c r="B1011" t="s">
        <v>418</v>
      </c>
      <c r="C1011">
        <v>218.22</v>
      </c>
    </row>
    <row r="1012" spans="1:3" ht="11.25" x14ac:dyDescent="0.2">
      <c r="A1012" t="s">
        <v>1622</v>
      </c>
      <c r="B1012" t="s">
        <v>418</v>
      </c>
      <c r="C1012">
        <v>218.22</v>
      </c>
    </row>
    <row r="1013" spans="1:3" ht="11.25" x14ac:dyDescent="0.2">
      <c r="A1013" t="s">
        <v>4157</v>
      </c>
      <c r="B1013" t="s">
        <v>3954</v>
      </c>
      <c r="C1013">
        <v>411.82</v>
      </c>
    </row>
    <row r="1014" spans="1:3" ht="11.25" x14ac:dyDescent="0.2">
      <c r="A1014" t="s">
        <v>4204</v>
      </c>
      <c r="B1014" t="s">
        <v>3954</v>
      </c>
      <c r="C1014">
        <v>411.82</v>
      </c>
    </row>
    <row r="1015" spans="1:3" ht="11.25" x14ac:dyDescent="0.2">
      <c r="A1015" t="s">
        <v>4069</v>
      </c>
      <c r="B1015" t="s">
        <v>3954</v>
      </c>
      <c r="C1015">
        <v>411.82</v>
      </c>
    </row>
    <row r="1016" spans="1:3" ht="11.25" x14ac:dyDescent="0.2">
      <c r="A1016" t="s">
        <v>4078</v>
      </c>
      <c r="B1016" t="s">
        <v>3954</v>
      </c>
      <c r="C1016">
        <v>411.82</v>
      </c>
    </row>
    <row r="1017" spans="1:3" ht="11.25" x14ac:dyDescent="0.2">
      <c r="A1017" t="s">
        <v>4119</v>
      </c>
      <c r="B1017" t="s">
        <v>3954</v>
      </c>
      <c r="C1017">
        <v>411.82</v>
      </c>
    </row>
    <row r="1018" spans="1:3" ht="11.25" x14ac:dyDescent="0.2">
      <c r="A1018" t="s">
        <v>4163</v>
      </c>
      <c r="B1018" t="s">
        <v>3954</v>
      </c>
      <c r="C1018">
        <v>411.82</v>
      </c>
    </row>
    <row r="1019" spans="1:3" ht="11.25" x14ac:dyDescent="0.2">
      <c r="A1019" t="s">
        <v>4156</v>
      </c>
      <c r="B1019" t="s">
        <v>3954</v>
      </c>
      <c r="C1019">
        <v>411.82</v>
      </c>
    </row>
    <row r="1020" spans="1:3" ht="11.25" x14ac:dyDescent="0.2">
      <c r="A1020" t="s">
        <v>4068</v>
      </c>
      <c r="B1020" t="s">
        <v>3954</v>
      </c>
      <c r="C1020">
        <v>411.82</v>
      </c>
    </row>
    <row r="1021" spans="1:3" ht="11.25" x14ac:dyDescent="0.2">
      <c r="A1021" t="s">
        <v>4108</v>
      </c>
      <c r="B1021" t="s">
        <v>3954</v>
      </c>
      <c r="C1021">
        <v>411.82</v>
      </c>
    </row>
    <row r="1022" spans="1:3" ht="11.25" x14ac:dyDescent="0.2">
      <c r="A1022" t="s">
        <v>4115</v>
      </c>
      <c r="B1022" t="s">
        <v>3954</v>
      </c>
      <c r="C1022">
        <v>411.82</v>
      </c>
    </row>
    <row r="1023" spans="1:3" ht="11.25" x14ac:dyDescent="0.2">
      <c r="A1023" t="s">
        <v>4033</v>
      </c>
      <c r="B1023" t="s">
        <v>3954</v>
      </c>
      <c r="C1023">
        <v>411.82</v>
      </c>
    </row>
    <row r="1024" spans="1:3" ht="11.25" x14ac:dyDescent="0.2">
      <c r="A1024" t="s">
        <v>3971</v>
      </c>
      <c r="B1024" t="s">
        <v>3954</v>
      </c>
      <c r="C1024">
        <v>411.82</v>
      </c>
    </row>
    <row r="1025" spans="1:3" ht="11.25" x14ac:dyDescent="0.2">
      <c r="A1025" t="s">
        <v>4117</v>
      </c>
      <c r="B1025" t="s">
        <v>3954</v>
      </c>
      <c r="C1025">
        <v>411.82</v>
      </c>
    </row>
    <row r="1026" spans="1:3" ht="11.25" x14ac:dyDescent="0.2">
      <c r="A1026" t="s">
        <v>4190</v>
      </c>
      <c r="B1026" t="s">
        <v>3954</v>
      </c>
      <c r="C1026">
        <v>411.82</v>
      </c>
    </row>
    <row r="1027" spans="1:3" ht="11.25" x14ac:dyDescent="0.2">
      <c r="A1027" t="s">
        <v>3987</v>
      </c>
      <c r="B1027" t="s">
        <v>3954</v>
      </c>
      <c r="C1027">
        <v>411.82</v>
      </c>
    </row>
    <row r="1028" spans="1:3" ht="11.25" x14ac:dyDescent="0.2">
      <c r="A1028" t="s">
        <v>4016</v>
      </c>
      <c r="B1028" t="s">
        <v>3954</v>
      </c>
      <c r="C1028">
        <v>411.82</v>
      </c>
    </row>
    <row r="1029" spans="1:3" ht="11.25" x14ac:dyDescent="0.2">
      <c r="A1029" t="s">
        <v>4059</v>
      </c>
      <c r="B1029" t="s">
        <v>619</v>
      </c>
      <c r="C1029">
        <v>897.26</v>
      </c>
    </row>
    <row r="1030" spans="1:3" ht="11.25" x14ac:dyDescent="0.2">
      <c r="A1030" t="s">
        <v>4169</v>
      </c>
      <c r="B1030" t="s">
        <v>619</v>
      </c>
      <c r="C1030">
        <v>897.26</v>
      </c>
    </row>
    <row r="1031" spans="1:3" ht="11.25" x14ac:dyDescent="0.2">
      <c r="A1031" t="s">
        <v>4062</v>
      </c>
      <c r="B1031" t="s">
        <v>619</v>
      </c>
      <c r="C1031">
        <v>897.26</v>
      </c>
    </row>
    <row r="1032" spans="1:3" ht="11.25" x14ac:dyDescent="0.2">
      <c r="A1032" t="s">
        <v>4196</v>
      </c>
      <c r="B1032" t="s">
        <v>619</v>
      </c>
      <c r="C1032">
        <v>897.26</v>
      </c>
    </row>
    <row r="1033" spans="1:3" ht="11.25" x14ac:dyDescent="0.2">
      <c r="A1033" t="s">
        <v>4179</v>
      </c>
      <c r="B1033" t="s">
        <v>619</v>
      </c>
      <c r="C1033">
        <v>897.26</v>
      </c>
    </row>
    <row r="1034" spans="1:3" ht="11.25" x14ac:dyDescent="0.2">
      <c r="A1034" t="s">
        <v>3959</v>
      </c>
      <c r="B1034" t="s">
        <v>3954</v>
      </c>
      <c r="C1034">
        <v>411.82</v>
      </c>
    </row>
    <row r="1035" spans="1:3" ht="11.25" x14ac:dyDescent="0.2">
      <c r="A1035" t="s">
        <v>3984</v>
      </c>
      <c r="B1035" t="s">
        <v>3954</v>
      </c>
      <c r="C1035">
        <v>411.82</v>
      </c>
    </row>
    <row r="1036" spans="1:3" ht="11.25" x14ac:dyDescent="0.2">
      <c r="A1036" t="s">
        <v>4000</v>
      </c>
      <c r="B1036" t="s">
        <v>3954</v>
      </c>
      <c r="C1036">
        <v>411.82</v>
      </c>
    </row>
    <row r="1037" spans="1:3" ht="11.25" x14ac:dyDescent="0.2">
      <c r="A1037" t="s">
        <v>4151</v>
      </c>
      <c r="B1037" t="s">
        <v>3954</v>
      </c>
      <c r="C1037">
        <v>411.82</v>
      </c>
    </row>
    <row r="1038" spans="1:3" ht="11.25" x14ac:dyDescent="0.2">
      <c r="A1038" t="s">
        <v>4102</v>
      </c>
      <c r="B1038" t="s">
        <v>4103</v>
      </c>
      <c r="C1038">
        <v>1918</v>
      </c>
    </row>
    <row r="1039" spans="1:3" ht="11.25" x14ac:dyDescent="0.2">
      <c r="A1039" t="s">
        <v>4159</v>
      </c>
      <c r="B1039" t="s">
        <v>4103</v>
      </c>
      <c r="C1039">
        <v>1918</v>
      </c>
    </row>
    <row r="1040" spans="1:3" ht="11.25" x14ac:dyDescent="0.2">
      <c r="A1040" t="s">
        <v>4199</v>
      </c>
      <c r="B1040" t="s">
        <v>3954</v>
      </c>
      <c r="C1040">
        <v>411.82</v>
      </c>
    </row>
    <row r="1041" spans="1:3" ht="11.25" x14ac:dyDescent="0.2">
      <c r="A1041" t="s">
        <v>1970</v>
      </c>
      <c r="B1041" t="s">
        <v>1971</v>
      </c>
      <c r="C1041">
        <v>455.49</v>
      </c>
    </row>
    <row r="1042" spans="1:3" ht="11.25" x14ac:dyDescent="0.2">
      <c r="A1042" t="s">
        <v>956</v>
      </c>
      <c r="B1042" t="s">
        <v>954</v>
      </c>
      <c r="C1042">
        <v>358.15</v>
      </c>
    </row>
    <row r="1043" spans="1:3" ht="11.25" x14ac:dyDescent="0.2">
      <c r="A1043" t="s">
        <v>1401</v>
      </c>
      <c r="B1043" t="s">
        <v>954</v>
      </c>
      <c r="C1043">
        <v>358.15</v>
      </c>
    </row>
    <row r="1044" spans="1:3" ht="11.25" x14ac:dyDescent="0.2">
      <c r="A1044" t="s">
        <v>1273</v>
      </c>
      <c r="B1044" t="s">
        <v>932</v>
      </c>
      <c r="C1044">
        <v>142.5</v>
      </c>
    </row>
    <row r="1045" spans="1:3" ht="11.25" x14ac:dyDescent="0.2">
      <c r="A1045" t="s">
        <v>931</v>
      </c>
      <c r="B1045" t="s">
        <v>932</v>
      </c>
      <c r="C1045">
        <v>142.51</v>
      </c>
    </row>
    <row r="1046" spans="1:3" ht="11.25" x14ac:dyDescent="0.2">
      <c r="A1046" t="s">
        <v>974</v>
      </c>
      <c r="B1046" t="s">
        <v>932</v>
      </c>
      <c r="C1046">
        <v>142.51</v>
      </c>
    </row>
    <row r="1047" spans="1:3" ht="11.25" x14ac:dyDescent="0.2">
      <c r="A1047" t="s">
        <v>1814</v>
      </c>
      <c r="B1047" t="s">
        <v>559</v>
      </c>
      <c r="C1047">
        <v>187.55</v>
      </c>
    </row>
    <row r="1048" spans="1:3" ht="11.25" x14ac:dyDescent="0.2">
      <c r="A1048" t="s">
        <v>2272</v>
      </c>
      <c r="B1048" t="s">
        <v>559</v>
      </c>
      <c r="C1048">
        <v>187.55</v>
      </c>
    </row>
    <row r="1049" spans="1:3" ht="11.25" x14ac:dyDescent="0.2">
      <c r="A1049" t="s">
        <v>1305</v>
      </c>
      <c r="B1049" t="s">
        <v>559</v>
      </c>
      <c r="C1049">
        <v>187.55</v>
      </c>
    </row>
    <row r="1050" spans="1:3" ht="11.25" x14ac:dyDescent="0.2">
      <c r="A1050" t="s">
        <v>852</v>
      </c>
      <c r="B1050" t="s">
        <v>559</v>
      </c>
      <c r="C1050">
        <v>187.55</v>
      </c>
    </row>
    <row r="1051" spans="1:3" ht="11.25" x14ac:dyDescent="0.2">
      <c r="A1051" t="s">
        <v>1225</v>
      </c>
      <c r="B1051" t="s">
        <v>559</v>
      </c>
      <c r="C1051">
        <v>187.55</v>
      </c>
    </row>
    <row r="1052" spans="1:3" ht="11.25" x14ac:dyDescent="0.2">
      <c r="A1052" t="s">
        <v>1655</v>
      </c>
      <c r="B1052" t="s">
        <v>559</v>
      </c>
      <c r="C1052">
        <v>187.55</v>
      </c>
    </row>
    <row r="1053" spans="1:3" ht="11.25" x14ac:dyDescent="0.2">
      <c r="A1053" t="s">
        <v>2042</v>
      </c>
      <c r="B1053" t="s">
        <v>559</v>
      </c>
      <c r="C1053">
        <v>187.55</v>
      </c>
    </row>
    <row r="1054" spans="1:3" ht="11.25" x14ac:dyDescent="0.2">
      <c r="A1054" t="s">
        <v>1810</v>
      </c>
      <c r="B1054" t="s">
        <v>559</v>
      </c>
      <c r="C1054">
        <v>187.55</v>
      </c>
    </row>
    <row r="1055" spans="1:3" ht="11.25" x14ac:dyDescent="0.2">
      <c r="A1055" t="s">
        <v>1060</v>
      </c>
      <c r="B1055" t="s">
        <v>559</v>
      </c>
      <c r="C1055">
        <v>946.51</v>
      </c>
    </row>
    <row r="1056" spans="1:3" ht="11.25" x14ac:dyDescent="0.2">
      <c r="A1056" t="s">
        <v>729</v>
      </c>
      <c r="B1056" t="s">
        <v>559</v>
      </c>
      <c r="C1056">
        <v>946.51</v>
      </c>
    </row>
    <row r="1057" spans="1:3" ht="11.25" x14ac:dyDescent="0.2">
      <c r="A1057" t="s">
        <v>3374</v>
      </c>
      <c r="B1057" t="s">
        <v>619</v>
      </c>
      <c r="C1057">
        <v>522.77</v>
      </c>
    </row>
    <row r="1058" spans="1:3" ht="11.25" x14ac:dyDescent="0.2">
      <c r="A1058" t="s">
        <v>3425</v>
      </c>
      <c r="B1058" t="s">
        <v>619</v>
      </c>
      <c r="C1058">
        <v>522.77</v>
      </c>
    </row>
    <row r="1059" spans="1:3" ht="11.25" x14ac:dyDescent="0.2">
      <c r="A1059" t="s">
        <v>3461</v>
      </c>
      <c r="B1059" t="s">
        <v>619</v>
      </c>
      <c r="C1059">
        <v>522.77</v>
      </c>
    </row>
    <row r="1060" spans="1:3" ht="11.25" x14ac:dyDescent="0.2">
      <c r="A1060" t="s">
        <v>3444</v>
      </c>
      <c r="B1060" t="s">
        <v>619</v>
      </c>
      <c r="C1060">
        <v>522.77</v>
      </c>
    </row>
    <row r="1061" spans="1:3" ht="11.25" x14ac:dyDescent="0.2">
      <c r="A1061" t="s">
        <v>3370</v>
      </c>
      <c r="B1061" t="s">
        <v>619</v>
      </c>
      <c r="C1061">
        <v>522.77</v>
      </c>
    </row>
    <row r="1062" spans="1:3" ht="11.25" x14ac:dyDescent="0.2">
      <c r="A1062" t="s">
        <v>3347</v>
      </c>
      <c r="B1062" t="s">
        <v>619</v>
      </c>
      <c r="C1062">
        <v>522.77</v>
      </c>
    </row>
    <row r="1063" spans="1:3" ht="11.25" x14ac:dyDescent="0.2">
      <c r="A1063" t="s">
        <v>3359</v>
      </c>
      <c r="B1063" t="s">
        <v>619</v>
      </c>
      <c r="C1063">
        <v>522.77</v>
      </c>
    </row>
    <row r="1064" spans="1:3" ht="11.25" x14ac:dyDescent="0.2">
      <c r="A1064" t="s">
        <v>3445</v>
      </c>
      <c r="B1064" t="s">
        <v>619</v>
      </c>
      <c r="C1064">
        <v>522.77</v>
      </c>
    </row>
    <row r="1065" spans="1:3" ht="11.25" x14ac:dyDescent="0.2">
      <c r="A1065" t="s">
        <v>3449</v>
      </c>
      <c r="B1065" t="s">
        <v>619</v>
      </c>
      <c r="C1065">
        <v>522.77</v>
      </c>
    </row>
    <row r="1066" spans="1:3" ht="11.25" x14ac:dyDescent="0.2">
      <c r="A1066" t="s">
        <v>3386</v>
      </c>
      <c r="B1066" t="s">
        <v>619</v>
      </c>
      <c r="C1066">
        <v>522.77</v>
      </c>
    </row>
    <row r="1067" spans="1:3" ht="11.25" x14ac:dyDescent="0.2">
      <c r="A1067" t="s">
        <v>1468</v>
      </c>
      <c r="B1067" t="s">
        <v>456</v>
      </c>
      <c r="C1067">
        <v>1263.24</v>
      </c>
    </row>
    <row r="1068" spans="1:3" ht="11.25" x14ac:dyDescent="0.2">
      <c r="A1068" t="s">
        <v>2059</v>
      </c>
      <c r="B1068" t="s">
        <v>456</v>
      </c>
      <c r="C1068">
        <v>1263.24</v>
      </c>
    </row>
    <row r="1069" spans="1:3" ht="11.25" x14ac:dyDescent="0.2">
      <c r="A1069" t="s">
        <v>2034</v>
      </c>
      <c r="B1069" t="s">
        <v>456</v>
      </c>
      <c r="C1069">
        <v>1263.24</v>
      </c>
    </row>
    <row r="1070" spans="1:3" ht="11.25" x14ac:dyDescent="0.2">
      <c r="A1070" t="s">
        <v>2035</v>
      </c>
      <c r="B1070" t="s">
        <v>456</v>
      </c>
      <c r="C1070">
        <v>1263.24</v>
      </c>
    </row>
    <row r="1071" spans="1:3" ht="11.25" x14ac:dyDescent="0.2">
      <c r="A1071" t="s">
        <v>1466</v>
      </c>
      <c r="B1071" t="s">
        <v>456</v>
      </c>
      <c r="C1071">
        <v>1263.24</v>
      </c>
    </row>
    <row r="1072" spans="1:3" ht="11.25" x14ac:dyDescent="0.2">
      <c r="A1072" t="s">
        <v>1464</v>
      </c>
      <c r="B1072" t="s">
        <v>456</v>
      </c>
      <c r="C1072">
        <v>1263.24</v>
      </c>
    </row>
    <row r="1073" spans="1:3" ht="11.25" x14ac:dyDescent="0.2">
      <c r="A1073" t="s">
        <v>1074</v>
      </c>
      <c r="B1073" t="s">
        <v>456</v>
      </c>
      <c r="C1073">
        <v>1263.24</v>
      </c>
    </row>
    <row r="1074" spans="1:3" ht="11.25" x14ac:dyDescent="0.2">
      <c r="A1074" t="s">
        <v>1458</v>
      </c>
      <c r="B1074" t="s">
        <v>456</v>
      </c>
      <c r="C1074">
        <v>1263.24</v>
      </c>
    </row>
    <row r="1075" spans="1:3" ht="11.25" x14ac:dyDescent="0.2">
      <c r="A1075" t="s">
        <v>1450</v>
      </c>
      <c r="B1075" t="s">
        <v>456</v>
      </c>
      <c r="C1075">
        <v>1263.24</v>
      </c>
    </row>
    <row r="1076" spans="1:3" ht="11.25" x14ac:dyDescent="0.2">
      <c r="A1076" t="s">
        <v>1449</v>
      </c>
      <c r="B1076" t="s">
        <v>456</v>
      </c>
      <c r="C1076">
        <v>1263.24</v>
      </c>
    </row>
    <row r="1077" spans="1:3" ht="11.25" x14ac:dyDescent="0.2">
      <c r="A1077" t="s">
        <v>894</v>
      </c>
      <c r="B1077" t="s">
        <v>456</v>
      </c>
      <c r="C1077">
        <v>1263.24</v>
      </c>
    </row>
    <row r="1078" spans="1:3" ht="11.25" x14ac:dyDescent="0.2">
      <c r="A1078" t="s">
        <v>1786</v>
      </c>
      <c r="B1078" t="s">
        <v>456</v>
      </c>
      <c r="C1078">
        <v>1263.24</v>
      </c>
    </row>
    <row r="1079" spans="1:3" ht="11.25" x14ac:dyDescent="0.2">
      <c r="A1079" t="s">
        <v>1018</v>
      </c>
      <c r="B1079" t="s">
        <v>456</v>
      </c>
      <c r="C1079">
        <v>1263.24</v>
      </c>
    </row>
    <row r="1080" spans="1:3" ht="11.25" x14ac:dyDescent="0.2">
      <c r="A1080" t="s">
        <v>2038</v>
      </c>
      <c r="B1080" t="s">
        <v>456</v>
      </c>
      <c r="C1080">
        <v>1263.24</v>
      </c>
    </row>
    <row r="1081" spans="1:3" ht="11.25" x14ac:dyDescent="0.2">
      <c r="A1081" t="s">
        <v>2039</v>
      </c>
      <c r="B1081" t="s">
        <v>456</v>
      </c>
      <c r="C1081">
        <v>1263.24</v>
      </c>
    </row>
    <row r="1082" spans="1:3" ht="11.25" x14ac:dyDescent="0.2">
      <c r="A1082" t="s">
        <v>1446</v>
      </c>
      <c r="B1082" t="s">
        <v>456</v>
      </c>
      <c r="C1082">
        <v>1263.24</v>
      </c>
    </row>
    <row r="1083" spans="1:3" ht="11.25" x14ac:dyDescent="0.2">
      <c r="A1083" t="s">
        <v>1463</v>
      </c>
      <c r="B1083" t="s">
        <v>456</v>
      </c>
      <c r="C1083">
        <v>1263.24</v>
      </c>
    </row>
    <row r="1084" spans="1:3" ht="11.25" x14ac:dyDescent="0.2">
      <c r="A1084" t="s">
        <v>1020</v>
      </c>
      <c r="B1084" t="s">
        <v>456</v>
      </c>
      <c r="C1084">
        <v>1263.24</v>
      </c>
    </row>
    <row r="1085" spans="1:3" ht="11.25" x14ac:dyDescent="0.2">
      <c r="A1085" t="s">
        <v>1342</v>
      </c>
      <c r="B1085" t="s">
        <v>456</v>
      </c>
      <c r="C1085">
        <v>1263.24</v>
      </c>
    </row>
    <row r="1086" spans="1:3" ht="11.25" x14ac:dyDescent="0.2">
      <c r="A1086" t="s">
        <v>1023</v>
      </c>
      <c r="B1086" t="s">
        <v>456</v>
      </c>
      <c r="C1086">
        <v>1263.24</v>
      </c>
    </row>
    <row r="1087" spans="1:3" ht="11.25" x14ac:dyDescent="0.2">
      <c r="A1087" t="s">
        <v>1340</v>
      </c>
      <c r="B1087" t="s">
        <v>456</v>
      </c>
      <c r="C1087">
        <v>1263.24</v>
      </c>
    </row>
    <row r="1088" spans="1:3" ht="11.25" x14ac:dyDescent="0.2">
      <c r="A1088" t="s">
        <v>4211</v>
      </c>
      <c r="B1088" t="s">
        <v>619</v>
      </c>
      <c r="C1088">
        <v>897.26</v>
      </c>
    </row>
    <row r="1089" spans="1:3" ht="11.25" x14ac:dyDescent="0.2">
      <c r="A1089" t="s">
        <v>4101</v>
      </c>
      <c r="B1089" t="s">
        <v>619</v>
      </c>
      <c r="C1089">
        <v>897.26</v>
      </c>
    </row>
    <row r="1090" spans="1:3" ht="11.25" x14ac:dyDescent="0.2">
      <c r="A1090" t="s">
        <v>3980</v>
      </c>
      <c r="B1090" t="s">
        <v>619</v>
      </c>
      <c r="C1090">
        <v>897.26</v>
      </c>
    </row>
    <row r="1091" spans="1:3" ht="11.25" x14ac:dyDescent="0.2">
      <c r="A1091" t="s">
        <v>4125</v>
      </c>
      <c r="B1091" t="s">
        <v>619</v>
      </c>
      <c r="C1091">
        <v>897.26</v>
      </c>
    </row>
    <row r="1092" spans="1:3" ht="11.25" x14ac:dyDescent="0.2">
      <c r="A1092" t="s">
        <v>4210</v>
      </c>
      <c r="B1092" t="s">
        <v>619</v>
      </c>
      <c r="C1092">
        <v>897.26</v>
      </c>
    </row>
    <row r="1093" spans="1:3" ht="11.25" x14ac:dyDescent="0.2">
      <c r="A1093" t="s">
        <v>4225</v>
      </c>
      <c r="B1093" t="s">
        <v>619</v>
      </c>
      <c r="C1093">
        <v>897.26</v>
      </c>
    </row>
    <row r="1094" spans="1:3" ht="11.25" x14ac:dyDescent="0.2">
      <c r="A1094" t="s">
        <v>4202</v>
      </c>
      <c r="B1094" t="s">
        <v>619</v>
      </c>
      <c r="C1094">
        <v>897.26</v>
      </c>
    </row>
    <row r="1095" spans="1:3" ht="11.25" x14ac:dyDescent="0.2">
      <c r="A1095" t="s">
        <v>3979</v>
      </c>
      <c r="B1095" t="s">
        <v>619</v>
      </c>
      <c r="C1095">
        <v>897.26</v>
      </c>
    </row>
    <row r="1096" spans="1:3" ht="11.25" x14ac:dyDescent="0.2">
      <c r="A1096" t="s">
        <v>3962</v>
      </c>
      <c r="B1096" t="s">
        <v>619</v>
      </c>
      <c r="C1096">
        <v>897.26</v>
      </c>
    </row>
    <row r="1097" spans="1:3" ht="11.25" x14ac:dyDescent="0.2">
      <c r="A1097" t="s">
        <v>1306</v>
      </c>
      <c r="B1097" t="s">
        <v>559</v>
      </c>
      <c r="C1097">
        <v>187.55</v>
      </c>
    </row>
    <row r="1098" spans="1:3" ht="11.25" x14ac:dyDescent="0.2">
      <c r="A1098" t="s">
        <v>430</v>
      </c>
      <c r="B1098" t="s">
        <v>428</v>
      </c>
      <c r="C1098">
        <v>95.6</v>
      </c>
    </row>
    <row r="1099" spans="1:3" ht="11.25" x14ac:dyDescent="0.2">
      <c r="A1099" t="s">
        <v>485</v>
      </c>
      <c r="B1099" t="s">
        <v>428</v>
      </c>
      <c r="C1099">
        <v>95.6</v>
      </c>
    </row>
    <row r="1100" spans="1:3" ht="11.25" x14ac:dyDescent="0.2">
      <c r="A1100" t="s">
        <v>2149</v>
      </c>
      <c r="B1100" t="s">
        <v>428</v>
      </c>
      <c r="C1100">
        <v>95.6</v>
      </c>
    </row>
    <row r="1101" spans="1:3" ht="11.25" x14ac:dyDescent="0.2">
      <c r="A1101" t="s">
        <v>2151</v>
      </c>
      <c r="B1101" t="s">
        <v>428</v>
      </c>
      <c r="C1101">
        <v>95.6</v>
      </c>
    </row>
    <row r="1102" spans="1:3" ht="11.25" x14ac:dyDescent="0.2">
      <c r="A1102" t="s">
        <v>1185</v>
      </c>
      <c r="B1102" t="s">
        <v>428</v>
      </c>
      <c r="C1102">
        <v>95.6</v>
      </c>
    </row>
    <row r="1103" spans="1:3" ht="11.25" x14ac:dyDescent="0.2">
      <c r="A1103" t="s">
        <v>505</v>
      </c>
      <c r="B1103" t="s">
        <v>428</v>
      </c>
      <c r="C1103">
        <v>95.6</v>
      </c>
    </row>
    <row r="1104" spans="1:3" ht="11.25" x14ac:dyDescent="0.2">
      <c r="A1104" t="s">
        <v>1740</v>
      </c>
      <c r="B1104" t="s">
        <v>428</v>
      </c>
      <c r="C1104">
        <v>95.6</v>
      </c>
    </row>
    <row r="1105" spans="1:3" ht="11.25" x14ac:dyDescent="0.2">
      <c r="A1105" t="s">
        <v>2127</v>
      </c>
      <c r="B1105" t="s">
        <v>428</v>
      </c>
      <c r="C1105">
        <v>95.6</v>
      </c>
    </row>
    <row r="1106" spans="1:3" ht="11.25" x14ac:dyDescent="0.2">
      <c r="A1106" t="s">
        <v>1253</v>
      </c>
      <c r="B1106" t="s">
        <v>428</v>
      </c>
      <c r="C1106">
        <v>95.6</v>
      </c>
    </row>
    <row r="1107" spans="1:3" ht="11.25" x14ac:dyDescent="0.2">
      <c r="A1107" t="s">
        <v>2257</v>
      </c>
      <c r="B1107" t="s">
        <v>428</v>
      </c>
      <c r="C1107">
        <v>95.6</v>
      </c>
    </row>
    <row r="1108" spans="1:3" ht="11.25" x14ac:dyDescent="0.2">
      <c r="A1108" t="s">
        <v>1255</v>
      </c>
      <c r="B1108" t="s">
        <v>428</v>
      </c>
      <c r="C1108">
        <v>95.6</v>
      </c>
    </row>
    <row r="1109" spans="1:3" ht="11.25" x14ac:dyDescent="0.2">
      <c r="A1109" t="s">
        <v>1194</v>
      </c>
      <c r="B1109" t="s">
        <v>428</v>
      </c>
      <c r="C1109">
        <v>95.6</v>
      </c>
    </row>
    <row r="1110" spans="1:3" ht="11.25" x14ac:dyDescent="0.2">
      <c r="A1110" t="s">
        <v>519</v>
      </c>
      <c r="B1110" t="s">
        <v>428</v>
      </c>
      <c r="C1110">
        <v>95.6</v>
      </c>
    </row>
    <row r="1111" spans="1:3" ht="11.25" x14ac:dyDescent="0.2">
      <c r="A1111" t="s">
        <v>1749</v>
      </c>
      <c r="B1111" t="s">
        <v>428</v>
      </c>
      <c r="C1111">
        <v>95.6</v>
      </c>
    </row>
    <row r="1112" spans="1:3" ht="11.25" x14ac:dyDescent="0.2">
      <c r="A1112" t="s">
        <v>1751</v>
      </c>
      <c r="B1112" t="s">
        <v>428</v>
      </c>
      <c r="C1112">
        <v>95.6</v>
      </c>
    </row>
    <row r="1113" spans="1:3" ht="11.25" x14ac:dyDescent="0.2">
      <c r="A1113" t="s">
        <v>2117</v>
      </c>
      <c r="B1113" t="s">
        <v>428</v>
      </c>
      <c r="C1113">
        <v>95.6</v>
      </c>
    </row>
    <row r="1114" spans="1:3" ht="11.25" x14ac:dyDescent="0.2">
      <c r="A1114" t="s">
        <v>450</v>
      </c>
      <c r="B1114" t="s">
        <v>418</v>
      </c>
      <c r="C1114">
        <v>218.22</v>
      </c>
    </row>
    <row r="1115" spans="1:3" ht="11.25" x14ac:dyDescent="0.2">
      <c r="A1115" t="s">
        <v>448</v>
      </c>
      <c r="B1115" t="s">
        <v>418</v>
      </c>
      <c r="C1115">
        <v>218.22</v>
      </c>
    </row>
    <row r="1116" spans="1:3" ht="11.25" x14ac:dyDescent="0.2">
      <c r="A1116" t="s">
        <v>543</v>
      </c>
      <c r="B1116" t="s">
        <v>418</v>
      </c>
      <c r="C1116">
        <v>218.22</v>
      </c>
    </row>
    <row r="1117" spans="1:3" ht="11.25" x14ac:dyDescent="0.2">
      <c r="A1117" t="s">
        <v>446</v>
      </c>
      <c r="B1117" t="s">
        <v>418</v>
      </c>
      <c r="C1117">
        <v>218.22</v>
      </c>
    </row>
    <row r="1118" spans="1:3" ht="11.25" x14ac:dyDescent="0.2">
      <c r="A1118" t="s">
        <v>1495</v>
      </c>
      <c r="B1118" t="s">
        <v>418</v>
      </c>
      <c r="C1118">
        <v>218.22</v>
      </c>
    </row>
    <row r="1119" spans="1:3" ht="11.25" x14ac:dyDescent="0.2">
      <c r="A1119" t="s">
        <v>2280</v>
      </c>
      <c r="B1119" t="s">
        <v>418</v>
      </c>
      <c r="C1119">
        <v>218.22</v>
      </c>
    </row>
    <row r="1120" spans="1:3" ht="11.25" x14ac:dyDescent="0.2">
      <c r="A1120" t="s">
        <v>1412</v>
      </c>
      <c r="B1120" t="s">
        <v>418</v>
      </c>
      <c r="C1120">
        <v>218.22</v>
      </c>
    </row>
    <row r="1121" spans="1:3" ht="11.25" x14ac:dyDescent="0.2">
      <c r="A1121" t="s">
        <v>2270</v>
      </c>
      <c r="B1121" t="s">
        <v>418</v>
      </c>
      <c r="C1121">
        <v>218.22</v>
      </c>
    </row>
    <row r="1122" spans="1:3" ht="11.25" x14ac:dyDescent="0.2">
      <c r="A1122" t="s">
        <v>2279</v>
      </c>
      <c r="B1122" t="s">
        <v>418</v>
      </c>
      <c r="C1122">
        <v>218.22</v>
      </c>
    </row>
    <row r="1123" spans="1:3" ht="11.25" x14ac:dyDescent="0.2">
      <c r="A1123" t="s">
        <v>1414</v>
      </c>
      <c r="B1123" t="s">
        <v>418</v>
      </c>
      <c r="C1123">
        <v>218.22</v>
      </c>
    </row>
    <row r="1124" spans="1:3" ht="11.25" x14ac:dyDescent="0.2">
      <c r="A1124" t="s">
        <v>2072</v>
      </c>
      <c r="B1124" t="s">
        <v>418</v>
      </c>
      <c r="C1124">
        <v>218.22</v>
      </c>
    </row>
    <row r="1125" spans="1:3" ht="11.25" x14ac:dyDescent="0.2">
      <c r="A1125" t="s">
        <v>1415</v>
      </c>
      <c r="B1125" t="s">
        <v>418</v>
      </c>
      <c r="C1125">
        <v>218.22</v>
      </c>
    </row>
    <row r="1126" spans="1:3" ht="11.25" x14ac:dyDescent="0.2">
      <c r="A1126" t="s">
        <v>1493</v>
      </c>
      <c r="B1126" t="s">
        <v>418</v>
      </c>
      <c r="C1126">
        <v>218.22</v>
      </c>
    </row>
    <row r="1127" spans="1:3" ht="11.25" x14ac:dyDescent="0.2">
      <c r="A1127" t="s">
        <v>550</v>
      </c>
      <c r="B1127" t="s">
        <v>418</v>
      </c>
      <c r="C1127">
        <v>218.22</v>
      </c>
    </row>
    <row r="1128" spans="1:3" ht="11.25" x14ac:dyDescent="0.2">
      <c r="A1128" t="s">
        <v>549</v>
      </c>
      <c r="B1128" t="s">
        <v>418</v>
      </c>
      <c r="C1128">
        <v>218.22</v>
      </c>
    </row>
    <row r="1129" spans="1:3" ht="11.25" x14ac:dyDescent="0.2">
      <c r="A1129" t="s">
        <v>1582</v>
      </c>
      <c r="B1129" t="s">
        <v>418</v>
      </c>
      <c r="C1129">
        <v>218.22</v>
      </c>
    </row>
    <row r="1130" spans="1:3" ht="11.25" x14ac:dyDescent="0.2">
      <c r="A1130" t="s">
        <v>2075</v>
      </c>
      <c r="B1130" t="s">
        <v>418</v>
      </c>
      <c r="C1130">
        <v>218.22</v>
      </c>
    </row>
    <row r="1131" spans="1:3" ht="11.25" x14ac:dyDescent="0.2">
      <c r="A1131" t="s">
        <v>554</v>
      </c>
      <c r="B1131" t="s">
        <v>418</v>
      </c>
      <c r="C1131">
        <v>218.22</v>
      </c>
    </row>
    <row r="1132" spans="1:3" ht="11.25" x14ac:dyDescent="0.2">
      <c r="A1132" t="s">
        <v>2129</v>
      </c>
      <c r="B1132" t="s">
        <v>418</v>
      </c>
      <c r="C1132">
        <v>218.22</v>
      </c>
    </row>
    <row r="1133" spans="1:3" ht="11.25" x14ac:dyDescent="0.2">
      <c r="A1133" t="s">
        <v>2132</v>
      </c>
      <c r="B1133" t="s">
        <v>418</v>
      </c>
      <c r="C1133">
        <v>218.22</v>
      </c>
    </row>
    <row r="1134" spans="1:3" ht="11.25" x14ac:dyDescent="0.2">
      <c r="A1134" t="s">
        <v>490</v>
      </c>
      <c r="B1134" t="s">
        <v>418</v>
      </c>
      <c r="C1134">
        <v>218.22</v>
      </c>
    </row>
    <row r="1135" spans="1:3" ht="11.25" x14ac:dyDescent="0.2">
      <c r="A1135" t="s">
        <v>1614</v>
      </c>
      <c r="B1135" t="s">
        <v>418</v>
      </c>
      <c r="C1135">
        <v>218.22</v>
      </c>
    </row>
    <row r="1136" spans="1:3" ht="11.25" x14ac:dyDescent="0.2">
      <c r="A1136" t="s">
        <v>1424</v>
      </c>
      <c r="B1136" t="s">
        <v>418</v>
      </c>
      <c r="C1136">
        <v>218.22</v>
      </c>
    </row>
    <row r="1137" spans="1:3" ht="11.25" x14ac:dyDescent="0.2">
      <c r="A1137" t="s">
        <v>1425</v>
      </c>
      <c r="B1137" t="s">
        <v>418</v>
      </c>
      <c r="C1137">
        <v>218.22</v>
      </c>
    </row>
    <row r="1138" spans="1:3" ht="11.25" x14ac:dyDescent="0.2">
      <c r="A1138" t="s">
        <v>492</v>
      </c>
      <c r="B1138" t="s">
        <v>418</v>
      </c>
      <c r="C1138">
        <v>218.22</v>
      </c>
    </row>
    <row r="1139" spans="1:3" ht="11.25" x14ac:dyDescent="0.2">
      <c r="A1139" t="s">
        <v>1662</v>
      </c>
      <c r="B1139" t="s">
        <v>418</v>
      </c>
      <c r="C1139">
        <v>218.22</v>
      </c>
    </row>
    <row r="1140" spans="1:3" ht="11.25" x14ac:dyDescent="0.2">
      <c r="A1140" t="s">
        <v>2243</v>
      </c>
      <c r="B1140" t="s">
        <v>559</v>
      </c>
      <c r="C1140">
        <v>187.55</v>
      </c>
    </row>
    <row r="1141" spans="1:3" ht="11.25" x14ac:dyDescent="0.2">
      <c r="A1141" t="s">
        <v>842</v>
      </c>
      <c r="B1141" t="s">
        <v>559</v>
      </c>
      <c r="C1141">
        <v>187.55</v>
      </c>
    </row>
    <row r="1142" spans="1:3" ht="11.25" x14ac:dyDescent="0.2">
      <c r="A1142" t="s">
        <v>1269</v>
      </c>
      <c r="B1142" t="s">
        <v>559</v>
      </c>
      <c r="C1142">
        <v>187.55</v>
      </c>
    </row>
    <row r="1143" spans="1:3" ht="11.25" x14ac:dyDescent="0.2">
      <c r="A1143" t="s">
        <v>1310</v>
      </c>
      <c r="B1143" t="s">
        <v>559</v>
      </c>
      <c r="C1143">
        <v>187.55</v>
      </c>
    </row>
    <row r="1144" spans="1:3" ht="11.25" x14ac:dyDescent="0.2">
      <c r="A1144" t="s">
        <v>999</v>
      </c>
      <c r="B1144" t="s">
        <v>996</v>
      </c>
      <c r="C1144">
        <v>240</v>
      </c>
    </row>
    <row r="1145" spans="1:3" ht="11.25" x14ac:dyDescent="0.2">
      <c r="A1145" t="s">
        <v>1002</v>
      </c>
      <c r="B1145" t="s">
        <v>834</v>
      </c>
      <c r="C1145">
        <v>153.33000000000001</v>
      </c>
    </row>
    <row r="1146" spans="1:3" ht="11.25" x14ac:dyDescent="0.2">
      <c r="A1146" t="s">
        <v>2199</v>
      </c>
      <c r="B1146" t="s">
        <v>428</v>
      </c>
      <c r="C1146">
        <v>105.42</v>
      </c>
    </row>
    <row r="1147" spans="1:3" ht="11.25" x14ac:dyDescent="0.2">
      <c r="A1147" t="s">
        <v>1289</v>
      </c>
      <c r="B1147" t="s">
        <v>559</v>
      </c>
      <c r="C1147">
        <v>207.29</v>
      </c>
    </row>
    <row r="1148" spans="1:3" ht="11.25" x14ac:dyDescent="0.2">
      <c r="A1148" t="s">
        <v>1687</v>
      </c>
      <c r="B1148" t="s">
        <v>559</v>
      </c>
      <c r="C1148">
        <v>207.29</v>
      </c>
    </row>
    <row r="1149" spans="1:3" ht="11.25" x14ac:dyDescent="0.2">
      <c r="A1149" t="s">
        <v>1790</v>
      </c>
      <c r="B1149" t="s">
        <v>559</v>
      </c>
      <c r="C1149">
        <v>207.29</v>
      </c>
    </row>
    <row r="1150" spans="1:3" ht="11.25" x14ac:dyDescent="0.2">
      <c r="A1150" t="s">
        <v>1688</v>
      </c>
      <c r="B1150" t="s">
        <v>559</v>
      </c>
      <c r="C1150">
        <v>207.29</v>
      </c>
    </row>
    <row r="1151" spans="1:3" ht="11.25" x14ac:dyDescent="0.2">
      <c r="A1151" t="s">
        <v>2172</v>
      </c>
      <c r="B1151" t="s">
        <v>996</v>
      </c>
      <c r="C1151">
        <v>240</v>
      </c>
    </row>
    <row r="1152" spans="1:3" ht="11.25" x14ac:dyDescent="0.2">
      <c r="A1152" t="s">
        <v>1797</v>
      </c>
      <c r="B1152" t="s">
        <v>996</v>
      </c>
      <c r="C1152">
        <v>240</v>
      </c>
    </row>
    <row r="1153" spans="1:3" ht="11.25" x14ac:dyDescent="0.2">
      <c r="A1153" t="s">
        <v>1283</v>
      </c>
      <c r="B1153" t="s">
        <v>823</v>
      </c>
      <c r="C1153">
        <v>84.11</v>
      </c>
    </row>
    <row r="1154" spans="1:3" ht="11.25" x14ac:dyDescent="0.2">
      <c r="A1154" t="s">
        <v>582</v>
      </c>
      <c r="B1154" t="s">
        <v>580</v>
      </c>
      <c r="C1154">
        <v>86.31</v>
      </c>
    </row>
    <row r="1155" spans="1:3" ht="11.25" x14ac:dyDescent="0.2">
      <c r="A1155" t="s">
        <v>1755</v>
      </c>
      <c r="B1155" t="s">
        <v>580</v>
      </c>
      <c r="C1155">
        <v>86.31</v>
      </c>
    </row>
    <row r="1156" spans="1:3" ht="11.25" x14ac:dyDescent="0.2">
      <c r="A1156" t="s">
        <v>1702</v>
      </c>
      <c r="B1156" t="s">
        <v>580</v>
      </c>
      <c r="C1156">
        <v>86.31</v>
      </c>
    </row>
    <row r="1157" spans="1:3" ht="11.25" x14ac:dyDescent="0.2">
      <c r="A1157" t="s">
        <v>2126</v>
      </c>
      <c r="B1157" t="s">
        <v>580</v>
      </c>
      <c r="C1157">
        <v>86.31</v>
      </c>
    </row>
    <row r="1158" spans="1:3" ht="11.25" x14ac:dyDescent="0.2">
      <c r="A1158" t="s">
        <v>1707</v>
      </c>
      <c r="B1158" t="s">
        <v>580</v>
      </c>
      <c r="C1158">
        <v>86.31</v>
      </c>
    </row>
    <row r="1159" spans="1:3" ht="11.25" x14ac:dyDescent="0.2">
      <c r="A1159" t="s">
        <v>2189</v>
      </c>
      <c r="B1159" t="s">
        <v>580</v>
      </c>
      <c r="C1159">
        <v>86.31</v>
      </c>
    </row>
    <row r="1160" spans="1:3" ht="11.25" x14ac:dyDescent="0.2">
      <c r="A1160" t="s">
        <v>1151</v>
      </c>
      <c r="B1160" t="s">
        <v>580</v>
      </c>
      <c r="C1160">
        <v>86.31</v>
      </c>
    </row>
    <row r="1161" spans="1:3" ht="11.25" x14ac:dyDescent="0.2">
      <c r="A1161" t="s">
        <v>1214</v>
      </c>
      <c r="B1161" t="s">
        <v>590</v>
      </c>
      <c r="C1161">
        <v>158.68</v>
      </c>
    </row>
    <row r="1162" spans="1:3" ht="11.25" x14ac:dyDescent="0.2">
      <c r="A1162" t="s">
        <v>1983</v>
      </c>
      <c r="B1162" t="s">
        <v>590</v>
      </c>
      <c r="C1162">
        <v>158.68</v>
      </c>
    </row>
    <row r="1163" spans="1:3" ht="11.25" x14ac:dyDescent="0.2">
      <c r="A1163" t="s">
        <v>1716</v>
      </c>
      <c r="B1163" t="s">
        <v>590</v>
      </c>
      <c r="C1163">
        <v>158.68</v>
      </c>
    </row>
    <row r="1164" spans="1:3" ht="11.25" x14ac:dyDescent="0.2">
      <c r="A1164" t="s">
        <v>1162</v>
      </c>
      <c r="B1164" t="s">
        <v>590</v>
      </c>
      <c r="C1164">
        <v>158.68</v>
      </c>
    </row>
    <row r="1165" spans="1:3" ht="11.25" x14ac:dyDescent="0.2">
      <c r="A1165" t="s">
        <v>2164</v>
      </c>
      <c r="B1165" t="s">
        <v>590</v>
      </c>
      <c r="C1165">
        <v>158.68</v>
      </c>
    </row>
    <row r="1166" spans="1:3" ht="11.25" x14ac:dyDescent="0.2">
      <c r="A1166" t="s">
        <v>589</v>
      </c>
      <c r="B1166" t="s">
        <v>590</v>
      </c>
      <c r="C1166">
        <v>158.68</v>
      </c>
    </row>
    <row r="1167" spans="1:3" ht="11.25" x14ac:dyDescent="0.2">
      <c r="A1167" t="s">
        <v>1164</v>
      </c>
      <c r="B1167" t="s">
        <v>590</v>
      </c>
      <c r="C1167">
        <v>158.68</v>
      </c>
    </row>
    <row r="1168" spans="1:3" ht="11.25" x14ac:dyDescent="0.2">
      <c r="A1168" t="s">
        <v>1987</v>
      </c>
      <c r="B1168" t="s">
        <v>984</v>
      </c>
      <c r="C1168">
        <v>180.19</v>
      </c>
    </row>
    <row r="1169" spans="1:3" ht="11.25" x14ac:dyDescent="0.2">
      <c r="A1169" t="s">
        <v>2169</v>
      </c>
      <c r="B1169" t="s">
        <v>984</v>
      </c>
      <c r="C1169">
        <v>180.19</v>
      </c>
    </row>
    <row r="1170" spans="1:3" ht="11.25" x14ac:dyDescent="0.2">
      <c r="A1170" t="s">
        <v>1080</v>
      </c>
      <c r="B1170" t="s">
        <v>984</v>
      </c>
      <c r="C1170">
        <v>180.19</v>
      </c>
    </row>
    <row r="1171" spans="1:3" ht="11.25" x14ac:dyDescent="0.2">
      <c r="A1171" t="s">
        <v>1293</v>
      </c>
      <c r="B1171" t="s">
        <v>986</v>
      </c>
      <c r="C1171">
        <v>866.25</v>
      </c>
    </row>
    <row r="1172" spans="1:3" ht="11.25" x14ac:dyDescent="0.2">
      <c r="A1172" t="s">
        <v>1221</v>
      </c>
      <c r="B1172" t="s">
        <v>879</v>
      </c>
      <c r="C1172">
        <v>306.67</v>
      </c>
    </row>
    <row r="1173" spans="1:3" ht="11.25" x14ac:dyDescent="0.2">
      <c r="A1173" t="s">
        <v>1677</v>
      </c>
      <c r="B1173" t="s">
        <v>879</v>
      </c>
      <c r="C1173">
        <v>306.67</v>
      </c>
    </row>
    <row r="1174" spans="1:3" ht="11.25" x14ac:dyDescent="0.2">
      <c r="A1174" t="s">
        <v>1678</v>
      </c>
      <c r="B1174" t="s">
        <v>879</v>
      </c>
      <c r="C1174">
        <v>306.67</v>
      </c>
    </row>
    <row r="1175" spans="1:3" ht="11.25" x14ac:dyDescent="0.2">
      <c r="A1175" t="s">
        <v>1291</v>
      </c>
      <c r="B1175" t="s">
        <v>879</v>
      </c>
      <c r="C1175">
        <v>306.67</v>
      </c>
    </row>
    <row r="1176" spans="1:3" ht="11.25" x14ac:dyDescent="0.2">
      <c r="A1176" t="s">
        <v>881</v>
      </c>
      <c r="B1176" t="s">
        <v>879</v>
      </c>
      <c r="C1176">
        <v>306.67</v>
      </c>
    </row>
    <row r="1177" spans="1:3" ht="11.25" x14ac:dyDescent="0.2">
      <c r="A1177" t="s">
        <v>427</v>
      </c>
      <c r="B1177" t="s">
        <v>428</v>
      </c>
      <c r="C1177">
        <v>95.6</v>
      </c>
    </row>
    <row r="1178" spans="1:3" ht="11.25" x14ac:dyDescent="0.2">
      <c r="A1178" t="s">
        <v>497</v>
      </c>
      <c r="B1178" t="s">
        <v>428</v>
      </c>
      <c r="C1178">
        <v>95.6</v>
      </c>
    </row>
    <row r="1179" spans="1:3" ht="11.25" x14ac:dyDescent="0.2">
      <c r="A1179" t="s">
        <v>1047</v>
      </c>
      <c r="B1179" t="s">
        <v>559</v>
      </c>
      <c r="C1179">
        <v>946.51</v>
      </c>
    </row>
    <row r="1180" spans="1:3" ht="11.25" x14ac:dyDescent="0.2">
      <c r="A1180" t="s">
        <v>1741</v>
      </c>
      <c r="B1180" t="s">
        <v>428</v>
      </c>
      <c r="C1180">
        <v>95.6</v>
      </c>
    </row>
    <row r="1181" spans="1:3" ht="11.25" x14ac:dyDescent="0.2">
      <c r="A1181" t="s">
        <v>1631</v>
      </c>
      <c r="B1181" t="s">
        <v>428</v>
      </c>
      <c r="C1181">
        <v>95.6</v>
      </c>
    </row>
    <row r="1182" spans="1:3" ht="11.25" x14ac:dyDescent="0.2">
      <c r="A1182" t="s">
        <v>1744</v>
      </c>
      <c r="B1182" t="s">
        <v>428</v>
      </c>
      <c r="C1182">
        <v>95.6</v>
      </c>
    </row>
    <row r="1183" spans="1:3" ht="11.25" x14ac:dyDescent="0.2">
      <c r="A1183" t="s">
        <v>2262</v>
      </c>
      <c r="B1183" t="s">
        <v>428</v>
      </c>
      <c r="C1183">
        <v>95.6</v>
      </c>
    </row>
    <row r="1184" spans="1:3" ht="11.25" x14ac:dyDescent="0.2">
      <c r="A1184" t="s">
        <v>515</v>
      </c>
      <c r="B1184" t="s">
        <v>428</v>
      </c>
      <c r="C1184">
        <v>95.6</v>
      </c>
    </row>
    <row r="1185" spans="1:3" ht="11.25" x14ac:dyDescent="0.2">
      <c r="A1185" t="s">
        <v>2267</v>
      </c>
      <c r="B1185" t="s">
        <v>428</v>
      </c>
      <c r="C1185">
        <v>95.6</v>
      </c>
    </row>
    <row r="1186" spans="1:3" ht="11.25" x14ac:dyDescent="0.2">
      <c r="A1186" t="s">
        <v>2113</v>
      </c>
      <c r="B1186" t="s">
        <v>428</v>
      </c>
      <c r="C1186">
        <v>95.6</v>
      </c>
    </row>
    <row r="1187" spans="1:3" ht="11.25" x14ac:dyDescent="0.2">
      <c r="A1187" t="s">
        <v>1747</v>
      </c>
      <c r="B1187" t="s">
        <v>428</v>
      </c>
      <c r="C1187">
        <v>95.6</v>
      </c>
    </row>
    <row r="1188" spans="1:3" ht="11.25" x14ac:dyDescent="0.2">
      <c r="A1188" t="s">
        <v>1258</v>
      </c>
      <c r="B1188" t="s">
        <v>428</v>
      </c>
      <c r="C1188">
        <v>95.6</v>
      </c>
    </row>
    <row r="1189" spans="1:3" ht="11.25" x14ac:dyDescent="0.2">
      <c r="A1189" t="s">
        <v>1638</v>
      </c>
      <c r="B1189" t="s">
        <v>428</v>
      </c>
      <c r="C1189">
        <v>95.6</v>
      </c>
    </row>
    <row r="1190" spans="1:3" ht="11.25" x14ac:dyDescent="0.2">
      <c r="A1190" t="s">
        <v>2114</v>
      </c>
      <c r="B1190" t="s">
        <v>428</v>
      </c>
      <c r="C1190">
        <v>95.6</v>
      </c>
    </row>
    <row r="1191" spans="1:3" ht="11.25" x14ac:dyDescent="0.2">
      <c r="A1191" t="s">
        <v>626</v>
      </c>
      <c r="B1191" t="s">
        <v>428</v>
      </c>
      <c r="C1191">
        <v>95.6</v>
      </c>
    </row>
    <row r="1192" spans="1:3" ht="11.25" x14ac:dyDescent="0.2">
      <c r="A1192" t="s">
        <v>625</v>
      </c>
      <c r="B1192" t="s">
        <v>428</v>
      </c>
      <c r="C1192">
        <v>95.6</v>
      </c>
    </row>
    <row r="1193" spans="1:3" ht="11.25" x14ac:dyDescent="0.2">
      <c r="A1193" t="s">
        <v>2116</v>
      </c>
      <c r="B1193" t="s">
        <v>428</v>
      </c>
      <c r="C1193">
        <v>95.6</v>
      </c>
    </row>
    <row r="1194" spans="1:3" ht="11.25" x14ac:dyDescent="0.2">
      <c r="A1194" t="s">
        <v>1407</v>
      </c>
      <c r="B1194" t="s">
        <v>418</v>
      </c>
      <c r="C1194">
        <v>218.22</v>
      </c>
    </row>
    <row r="1195" spans="1:3" ht="11.25" x14ac:dyDescent="0.2">
      <c r="A1195" t="s">
        <v>449</v>
      </c>
      <c r="B1195" t="s">
        <v>418</v>
      </c>
      <c r="C1195">
        <v>218.22</v>
      </c>
    </row>
    <row r="1196" spans="1:3" ht="11.25" x14ac:dyDescent="0.2">
      <c r="A1196" t="s">
        <v>1890</v>
      </c>
      <c r="B1196" t="s">
        <v>418</v>
      </c>
      <c r="C1196">
        <v>218.22</v>
      </c>
    </row>
    <row r="1197" spans="1:3" ht="11.25" x14ac:dyDescent="0.2">
      <c r="A1197" t="s">
        <v>2077</v>
      </c>
      <c r="B1197" t="s">
        <v>418</v>
      </c>
      <c r="C1197">
        <v>218.22</v>
      </c>
    </row>
    <row r="1198" spans="1:3" ht="11.25" x14ac:dyDescent="0.2">
      <c r="A1198" t="s">
        <v>2104</v>
      </c>
      <c r="B1198" t="s">
        <v>418</v>
      </c>
      <c r="C1198">
        <v>218.22</v>
      </c>
    </row>
    <row r="1199" spans="1:3" ht="11.25" x14ac:dyDescent="0.2">
      <c r="A1199" t="s">
        <v>2128</v>
      </c>
      <c r="B1199" t="s">
        <v>418</v>
      </c>
      <c r="C1199">
        <v>218.22</v>
      </c>
    </row>
    <row r="1200" spans="1:3" ht="11.25" x14ac:dyDescent="0.2">
      <c r="A1200" t="s">
        <v>1892</v>
      </c>
      <c r="B1200" t="s">
        <v>418</v>
      </c>
      <c r="C1200">
        <v>218.22</v>
      </c>
    </row>
    <row r="1201" spans="1:3" ht="11.25" x14ac:dyDescent="0.2">
      <c r="A1201" t="s">
        <v>1664</v>
      </c>
      <c r="B1201" t="s">
        <v>418</v>
      </c>
      <c r="C1201">
        <v>218.22</v>
      </c>
    </row>
    <row r="1202" spans="1:3" ht="11.25" x14ac:dyDescent="0.2">
      <c r="A1202" t="s">
        <v>438</v>
      </c>
      <c r="B1202" t="s">
        <v>418</v>
      </c>
      <c r="C1202">
        <v>218.22</v>
      </c>
    </row>
    <row r="1203" spans="1:3" ht="11.25" x14ac:dyDescent="0.2">
      <c r="A1203" t="s">
        <v>1617</v>
      </c>
      <c r="B1203" t="s">
        <v>418</v>
      </c>
      <c r="C1203">
        <v>218.22</v>
      </c>
    </row>
    <row r="1204" spans="1:3" ht="11.25" x14ac:dyDescent="0.2">
      <c r="A1204" t="s">
        <v>1902</v>
      </c>
      <c r="B1204" t="s">
        <v>418</v>
      </c>
      <c r="C1204">
        <v>218.22</v>
      </c>
    </row>
    <row r="1205" spans="1:3" ht="11.25" x14ac:dyDescent="0.2">
      <c r="A1205" t="s">
        <v>1904</v>
      </c>
      <c r="B1205" t="s">
        <v>418</v>
      </c>
      <c r="C1205">
        <v>218.22</v>
      </c>
    </row>
    <row r="1206" spans="1:3" ht="11.25" x14ac:dyDescent="0.2">
      <c r="A1206" t="s">
        <v>1238</v>
      </c>
      <c r="B1206" t="s">
        <v>418</v>
      </c>
      <c r="C1206">
        <v>218.22</v>
      </c>
    </row>
    <row r="1207" spans="1:3" ht="11.25" x14ac:dyDescent="0.2">
      <c r="A1207" t="s">
        <v>1911</v>
      </c>
      <c r="B1207" t="s">
        <v>418</v>
      </c>
      <c r="C1207">
        <v>218.22</v>
      </c>
    </row>
    <row r="1208" spans="1:3" ht="11.25" x14ac:dyDescent="0.2">
      <c r="A1208" t="s">
        <v>1243</v>
      </c>
      <c r="B1208" t="s">
        <v>418</v>
      </c>
      <c r="C1208">
        <v>218.22</v>
      </c>
    </row>
    <row r="1209" spans="1:3" ht="11.25" x14ac:dyDescent="0.2">
      <c r="A1209" t="s">
        <v>2141</v>
      </c>
      <c r="B1209" t="s">
        <v>418</v>
      </c>
      <c r="C1209">
        <v>218.22</v>
      </c>
    </row>
    <row r="1210" spans="1:3" ht="11.25" x14ac:dyDescent="0.2">
      <c r="A1210" t="s">
        <v>2142</v>
      </c>
      <c r="B1210" t="s">
        <v>418</v>
      </c>
      <c r="C1210">
        <v>218.22</v>
      </c>
    </row>
    <row r="1211" spans="1:3" ht="11.25" x14ac:dyDescent="0.2">
      <c r="A1211" t="s">
        <v>857</v>
      </c>
      <c r="B1211" t="s">
        <v>858</v>
      </c>
      <c r="C1211">
        <v>224.1</v>
      </c>
    </row>
    <row r="1212" spans="1:3" ht="11.25" x14ac:dyDescent="0.2">
      <c r="A1212" t="s">
        <v>1583</v>
      </c>
      <c r="B1212" t="s">
        <v>481</v>
      </c>
      <c r="C1212">
        <v>414.82</v>
      </c>
    </row>
    <row r="1213" spans="1:3" ht="11.25" x14ac:dyDescent="0.2">
      <c r="A1213" t="s">
        <v>1116</v>
      </c>
      <c r="B1213" t="s">
        <v>1117</v>
      </c>
      <c r="C1213">
        <v>1006.48</v>
      </c>
    </row>
    <row r="1214" spans="1:3" ht="11.25" x14ac:dyDescent="0.2">
      <c r="A1214" t="s">
        <v>2079</v>
      </c>
      <c r="B1214" t="s">
        <v>432</v>
      </c>
      <c r="C1214">
        <v>996.87</v>
      </c>
    </row>
    <row r="1215" spans="1:3" ht="11.25" x14ac:dyDescent="0.2">
      <c r="A1215" t="s">
        <v>1400</v>
      </c>
      <c r="B1215" t="s">
        <v>527</v>
      </c>
      <c r="C1215">
        <v>698.65</v>
      </c>
    </row>
    <row r="1216" spans="1:3" ht="11.25" x14ac:dyDescent="0.2">
      <c r="A1216" t="s">
        <v>1090</v>
      </c>
      <c r="B1216" t="s">
        <v>428</v>
      </c>
      <c r="C1216">
        <v>134.59</v>
      </c>
    </row>
    <row r="1217" spans="1:3" ht="11.25" x14ac:dyDescent="0.2">
      <c r="A1217" t="s">
        <v>1501</v>
      </c>
      <c r="B1217" t="s">
        <v>428</v>
      </c>
      <c r="C1217">
        <v>134.59</v>
      </c>
    </row>
    <row r="1218" spans="1:3" ht="11.25" x14ac:dyDescent="0.2">
      <c r="A1218" t="s">
        <v>2064</v>
      </c>
      <c r="B1218" t="s">
        <v>454</v>
      </c>
      <c r="C1218">
        <v>588.70000000000005</v>
      </c>
    </row>
    <row r="1219" spans="1:3" ht="11.25" x14ac:dyDescent="0.2">
      <c r="A1219" t="s">
        <v>1940</v>
      </c>
      <c r="B1219" t="s">
        <v>454</v>
      </c>
      <c r="C1219">
        <v>588.70000000000005</v>
      </c>
    </row>
    <row r="1220" spans="1:3" ht="11.25" x14ac:dyDescent="0.2">
      <c r="A1220" t="s">
        <v>451</v>
      </c>
      <c r="B1220" t="s">
        <v>452</v>
      </c>
      <c r="C1220">
        <v>1010.45</v>
      </c>
    </row>
    <row r="1221" spans="1:3" ht="11.25" x14ac:dyDescent="0.2">
      <c r="A1221" t="s">
        <v>1098</v>
      </c>
      <c r="B1221" t="s">
        <v>1097</v>
      </c>
      <c r="C1221">
        <v>1372.68</v>
      </c>
    </row>
    <row r="1222" spans="1:3" ht="11.25" x14ac:dyDescent="0.2">
      <c r="A1222" t="s">
        <v>1280</v>
      </c>
      <c r="B1222" t="s">
        <v>823</v>
      </c>
      <c r="C1222">
        <v>84.11</v>
      </c>
    </row>
    <row r="1223" spans="1:3" ht="11.25" x14ac:dyDescent="0.2">
      <c r="A1223" t="s">
        <v>2184</v>
      </c>
      <c r="B1223" t="s">
        <v>580</v>
      </c>
      <c r="C1223">
        <v>86.31</v>
      </c>
    </row>
    <row r="1224" spans="1:3" ht="11.25" x14ac:dyDescent="0.2">
      <c r="A1224" t="s">
        <v>1588</v>
      </c>
      <c r="B1224" t="s">
        <v>580</v>
      </c>
      <c r="C1224">
        <v>86.31</v>
      </c>
    </row>
    <row r="1225" spans="1:3" ht="11.25" x14ac:dyDescent="0.2">
      <c r="A1225" t="s">
        <v>860</v>
      </c>
      <c r="B1225" t="s">
        <v>580</v>
      </c>
      <c r="C1225">
        <v>86.31</v>
      </c>
    </row>
    <row r="1226" spans="1:3" ht="11.25" x14ac:dyDescent="0.2">
      <c r="A1226" t="s">
        <v>1150</v>
      </c>
      <c r="B1226" t="s">
        <v>610</v>
      </c>
      <c r="C1226">
        <v>1015</v>
      </c>
    </row>
    <row r="1227" spans="1:3" ht="11.25" x14ac:dyDescent="0.2">
      <c r="A1227" t="s">
        <v>2188</v>
      </c>
      <c r="B1227" t="s">
        <v>1704</v>
      </c>
      <c r="C1227">
        <v>1452.5</v>
      </c>
    </row>
    <row r="1228" spans="1:3" ht="11.25" x14ac:dyDescent="0.2">
      <c r="A1228" t="s">
        <v>1706</v>
      </c>
      <c r="B1228" t="s">
        <v>580</v>
      </c>
      <c r="C1228">
        <v>86.31</v>
      </c>
    </row>
    <row r="1229" spans="1:3" ht="11.25" x14ac:dyDescent="0.2">
      <c r="A1229" t="s">
        <v>861</v>
      </c>
      <c r="B1229" t="s">
        <v>580</v>
      </c>
      <c r="C1229">
        <v>86.31</v>
      </c>
    </row>
    <row r="1230" spans="1:3" ht="11.25" x14ac:dyDescent="0.2">
      <c r="A1230" t="s">
        <v>1708</v>
      </c>
      <c r="B1230" t="s">
        <v>580</v>
      </c>
      <c r="C1230">
        <v>86.31</v>
      </c>
    </row>
    <row r="1231" spans="1:3" ht="11.25" x14ac:dyDescent="0.2">
      <c r="A1231" t="s">
        <v>2051</v>
      </c>
      <c r="B1231" t="s">
        <v>580</v>
      </c>
      <c r="C1231">
        <v>86.31</v>
      </c>
    </row>
    <row r="1232" spans="1:3" ht="11.25" x14ac:dyDescent="0.2">
      <c r="A1232" t="s">
        <v>1709</v>
      </c>
      <c r="B1232" t="s">
        <v>580</v>
      </c>
      <c r="C1232">
        <v>86.31</v>
      </c>
    </row>
    <row r="1233" spans="1:3" ht="11.25" x14ac:dyDescent="0.2">
      <c r="A1233" t="s">
        <v>862</v>
      </c>
      <c r="B1233" t="s">
        <v>580</v>
      </c>
      <c r="C1233">
        <v>86.31</v>
      </c>
    </row>
    <row r="1234" spans="1:3" ht="11.25" x14ac:dyDescent="0.2">
      <c r="A1234" t="s">
        <v>1593</v>
      </c>
      <c r="B1234" t="s">
        <v>580</v>
      </c>
      <c r="C1234">
        <v>86.31</v>
      </c>
    </row>
    <row r="1235" spans="1:3" ht="11.25" x14ac:dyDescent="0.2">
      <c r="A1235" t="s">
        <v>2193</v>
      </c>
      <c r="B1235" t="s">
        <v>580</v>
      </c>
      <c r="C1235">
        <v>86.31</v>
      </c>
    </row>
    <row r="1236" spans="1:3" ht="11.25" x14ac:dyDescent="0.2">
      <c r="A1236" t="s">
        <v>863</v>
      </c>
      <c r="B1236" t="s">
        <v>580</v>
      </c>
      <c r="C1236">
        <v>86.31</v>
      </c>
    </row>
    <row r="1237" spans="1:3" ht="11.25" x14ac:dyDescent="0.2">
      <c r="A1237" t="s">
        <v>1596</v>
      </c>
      <c r="B1237" t="s">
        <v>580</v>
      </c>
      <c r="C1237">
        <v>86.31</v>
      </c>
    </row>
    <row r="1238" spans="1:3" ht="11.25" x14ac:dyDescent="0.2">
      <c r="A1238" t="s">
        <v>864</v>
      </c>
      <c r="B1238" t="s">
        <v>590</v>
      </c>
      <c r="C1238">
        <v>158.68</v>
      </c>
    </row>
    <row r="1239" spans="1:3" ht="11.25" x14ac:dyDescent="0.2">
      <c r="A1239" t="s">
        <v>865</v>
      </c>
      <c r="B1239" t="s">
        <v>590</v>
      </c>
      <c r="C1239">
        <v>158.68</v>
      </c>
    </row>
    <row r="1240" spans="1:3" ht="11.25" x14ac:dyDescent="0.2">
      <c r="A1240" t="s">
        <v>1976</v>
      </c>
      <c r="B1240" t="s">
        <v>590</v>
      </c>
      <c r="C1240">
        <v>158.68</v>
      </c>
    </row>
    <row r="1241" spans="1:3" ht="11.25" x14ac:dyDescent="0.2">
      <c r="A1241" t="s">
        <v>1977</v>
      </c>
      <c r="B1241" t="s">
        <v>590</v>
      </c>
      <c r="C1241">
        <v>158.68</v>
      </c>
    </row>
    <row r="1242" spans="1:3" ht="11.25" x14ac:dyDescent="0.2">
      <c r="A1242" t="s">
        <v>1210</v>
      </c>
      <c r="B1242" t="s">
        <v>590</v>
      </c>
      <c r="C1242">
        <v>158.68</v>
      </c>
    </row>
    <row r="1243" spans="1:3" ht="11.25" x14ac:dyDescent="0.2">
      <c r="A1243" t="s">
        <v>1978</v>
      </c>
      <c r="B1243" t="s">
        <v>590</v>
      </c>
      <c r="C1243">
        <v>158.68</v>
      </c>
    </row>
    <row r="1244" spans="1:3" ht="11.25" x14ac:dyDescent="0.2">
      <c r="A1244" t="s">
        <v>870</v>
      </c>
      <c r="B1244" t="s">
        <v>590</v>
      </c>
      <c r="C1244">
        <v>158.68</v>
      </c>
    </row>
    <row r="1245" spans="1:3" ht="11.25" x14ac:dyDescent="0.2">
      <c r="A1245" t="s">
        <v>1604</v>
      </c>
      <c r="B1245" t="s">
        <v>590</v>
      </c>
      <c r="C1245">
        <v>158.68</v>
      </c>
    </row>
    <row r="1246" spans="1:3" ht="11.25" x14ac:dyDescent="0.2">
      <c r="A1246" t="s">
        <v>871</v>
      </c>
      <c r="B1246" t="s">
        <v>590</v>
      </c>
      <c r="C1246">
        <v>158.68</v>
      </c>
    </row>
    <row r="1247" spans="1:3" ht="11.25" x14ac:dyDescent="0.2">
      <c r="A1247" t="s">
        <v>1159</v>
      </c>
      <c r="B1247" t="s">
        <v>590</v>
      </c>
      <c r="C1247">
        <v>158.68</v>
      </c>
    </row>
    <row r="1248" spans="1:3" ht="11.25" x14ac:dyDescent="0.2">
      <c r="A1248" t="s">
        <v>1715</v>
      </c>
      <c r="B1248" t="s">
        <v>590</v>
      </c>
      <c r="C1248">
        <v>158.68</v>
      </c>
    </row>
    <row r="1249" spans="1:3" ht="11.25" x14ac:dyDescent="0.2">
      <c r="A1249" t="s">
        <v>2196</v>
      </c>
      <c r="B1249" t="s">
        <v>590</v>
      </c>
      <c r="C1249">
        <v>158.68</v>
      </c>
    </row>
    <row r="1250" spans="1:3" ht="11.25" x14ac:dyDescent="0.2">
      <c r="A1250" t="s">
        <v>1213</v>
      </c>
      <c r="B1250" t="s">
        <v>590</v>
      </c>
      <c r="C1250">
        <v>158.68</v>
      </c>
    </row>
    <row r="1251" spans="1:3" ht="11.25" x14ac:dyDescent="0.2">
      <c r="A1251" t="s">
        <v>2197</v>
      </c>
      <c r="B1251" t="s">
        <v>590</v>
      </c>
      <c r="C1251">
        <v>158.68</v>
      </c>
    </row>
    <row r="1252" spans="1:3" ht="11.25" x14ac:dyDescent="0.2">
      <c r="A1252" t="s">
        <v>1292</v>
      </c>
      <c r="B1252" t="s">
        <v>879</v>
      </c>
      <c r="C1252">
        <v>306.67</v>
      </c>
    </row>
    <row r="1253" spans="1:3" ht="11.25" x14ac:dyDescent="0.2">
      <c r="A1253" t="s">
        <v>880</v>
      </c>
      <c r="B1253" t="s">
        <v>879</v>
      </c>
      <c r="C1253">
        <v>306.67</v>
      </c>
    </row>
    <row r="1254" spans="1:3" ht="11.25" x14ac:dyDescent="0.2">
      <c r="A1254" t="s">
        <v>2144</v>
      </c>
      <c r="B1254" t="s">
        <v>428</v>
      </c>
      <c r="C1254">
        <v>95.6</v>
      </c>
    </row>
    <row r="1255" spans="1:3" ht="11.25" x14ac:dyDescent="0.2">
      <c r="A1255" t="s">
        <v>484</v>
      </c>
      <c r="B1255" t="s">
        <v>428</v>
      </c>
      <c r="C1255">
        <v>95.6</v>
      </c>
    </row>
    <row r="1256" spans="1:3" ht="11.25" x14ac:dyDescent="0.2">
      <c r="A1256" t="s">
        <v>1178</v>
      </c>
      <c r="B1256" t="s">
        <v>428</v>
      </c>
      <c r="C1256">
        <v>95.6</v>
      </c>
    </row>
    <row r="1257" spans="1:3" ht="11.25" x14ac:dyDescent="0.2">
      <c r="A1257" t="s">
        <v>1736</v>
      </c>
      <c r="B1257" t="s">
        <v>428</v>
      </c>
      <c r="C1257">
        <v>95.6</v>
      </c>
    </row>
    <row r="1258" spans="1:3" ht="11.25" x14ac:dyDescent="0.2">
      <c r="A1258" t="s">
        <v>504</v>
      </c>
      <c r="B1258" t="s">
        <v>428</v>
      </c>
      <c r="C1258">
        <v>95.6</v>
      </c>
    </row>
    <row r="1259" spans="1:3" ht="11.25" x14ac:dyDescent="0.2">
      <c r="A1259" t="s">
        <v>2252</v>
      </c>
      <c r="B1259" t="s">
        <v>428</v>
      </c>
      <c r="C1259">
        <v>95.6</v>
      </c>
    </row>
    <row r="1260" spans="1:3" ht="11.25" x14ac:dyDescent="0.2">
      <c r="A1260" t="s">
        <v>506</v>
      </c>
      <c r="B1260" t="s">
        <v>428</v>
      </c>
      <c r="C1260">
        <v>95.6</v>
      </c>
    </row>
    <row r="1261" spans="1:3" ht="11.25" x14ac:dyDescent="0.2">
      <c r="A1261" t="s">
        <v>2253</v>
      </c>
      <c r="B1261" t="s">
        <v>428</v>
      </c>
      <c r="C1261">
        <v>95.6</v>
      </c>
    </row>
    <row r="1262" spans="1:3" ht="11.25" x14ac:dyDescent="0.2">
      <c r="A1262" t="s">
        <v>1186</v>
      </c>
      <c r="B1262" t="s">
        <v>428</v>
      </c>
      <c r="C1262">
        <v>95.6</v>
      </c>
    </row>
    <row r="1263" spans="1:3" ht="11.25" x14ac:dyDescent="0.2">
      <c r="A1263" t="s">
        <v>2256</v>
      </c>
      <c r="B1263" t="s">
        <v>428</v>
      </c>
      <c r="C1263">
        <v>95.6</v>
      </c>
    </row>
    <row r="1264" spans="1:3" ht="11.25" x14ac:dyDescent="0.2">
      <c r="A1264" t="s">
        <v>1513</v>
      </c>
      <c r="B1264" t="s">
        <v>436</v>
      </c>
      <c r="C1264">
        <v>545.20000000000005</v>
      </c>
    </row>
    <row r="1265" spans="1:3" ht="11.25" x14ac:dyDescent="0.2">
      <c r="A1265" t="s">
        <v>1052</v>
      </c>
      <c r="B1265" t="s">
        <v>428</v>
      </c>
      <c r="C1265">
        <v>338.61</v>
      </c>
    </row>
    <row r="1266" spans="1:3" ht="11.25" x14ac:dyDescent="0.2">
      <c r="A1266" t="s">
        <v>585</v>
      </c>
      <c r="B1266" t="s">
        <v>428</v>
      </c>
      <c r="C1266">
        <v>338.61</v>
      </c>
    </row>
    <row r="1267" spans="1:3" ht="11.25" x14ac:dyDescent="0.2">
      <c r="A1267" t="s">
        <v>586</v>
      </c>
      <c r="B1267" t="s">
        <v>428</v>
      </c>
      <c r="C1267">
        <v>338.61</v>
      </c>
    </row>
    <row r="1268" spans="1:3" ht="11.25" x14ac:dyDescent="0.2">
      <c r="A1268" t="s">
        <v>774</v>
      </c>
      <c r="B1268" t="s">
        <v>428</v>
      </c>
      <c r="C1268">
        <v>338.61</v>
      </c>
    </row>
    <row r="1269" spans="1:3" ht="11.25" x14ac:dyDescent="0.2">
      <c r="A1269" t="s">
        <v>2277</v>
      </c>
      <c r="B1269" t="s">
        <v>428</v>
      </c>
      <c r="C1269">
        <v>338.61</v>
      </c>
    </row>
    <row r="1270" spans="1:3" ht="11.25" x14ac:dyDescent="0.2">
      <c r="A1270" t="s">
        <v>1368</v>
      </c>
      <c r="B1270" t="s">
        <v>428</v>
      </c>
      <c r="C1270">
        <v>338.61</v>
      </c>
    </row>
    <row r="1271" spans="1:3" ht="11.25" x14ac:dyDescent="0.2">
      <c r="A1271" t="s">
        <v>745</v>
      </c>
      <c r="B1271" t="s">
        <v>428</v>
      </c>
      <c r="C1271">
        <v>338.61</v>
      </c>
    </row>
    <row r="1272" spans="1:3" ht="11.25" x14ac:dyDescent="0.2">
      <c r="A1272" t="s">
        <v>746</v>
      </c>
      <c r="B1272" t="s">
        <v>428</v>
      </c>
      <c r="C1272">
        <v>338.61</v>
      </c>
    </row>
    <row r="1273" spans="1:3" ht="11.25" x14ac:dyDescent="0.2">
      <c r="A1273" t="s">
        <v>747</v>
      </c>
      <c r="B1273" t="s">
        <v>428</v>
      </c>
      <c r="C1273">
        <v>338.61</v>
      </c>
    </row>
    <row r="1274" spans="1:3" ht="11.25" x14ac:dyDescent="0.2">
      <c r="A1274" t="s">
        <v>748</v>
      </c>
      <c r="B1274" t="s">
        <v>428</v>
      </c>
      <c r="C1274">
        <v>338.61</v>
      </c>
    </row>
    <row r="1275" spans="1:3" ht="11.25" x14ac:dyDescent="0.2">
      <c r="A1275" t="s">
        <v>749</v>
      </c>
      <c r="B1275" t="s">
        <v>428</v>
      </c>
      <c r="C1275">
        <v>338.61</v>
      </c>
    </row>
    <row r="1276" spans="1:3" ht="11.25" x14ac:dyDescent="0.2">
      <c r="A1276" t="s">
        <v>1521</v>
      </c>
      <c r="B1276" t="s">
        <v>428</v>
      </c>
      <c r="C1276">
        <v>338.61</v>
      </c>
    </row>
    <row r="1277" spans="1:3" ht="11.25" x14ac:dyDescent="0.2">
      <c r="A1277" t="s">
        <v>2287</v>
      </c>
      <c r="B1277" t="s">
        <v>428</v>
      </c>
      <c r="C1277">
        <v>338.61</v>
      </c>
    </row>
    <row r="1278" spans="1:3" ht="11.25" x14ac:dyDescent="0.2">
      <c r="A1278" t="s">
        <v>751</v>
      </c>
      <c r="B1278" t="s">
        <v>428</v>
      </c>
      <c r="C1278">
        <v>338.61</v>
      </c>
    </row>
    <row r="1279" spans="1:3" ht="11.25" x14ac:dyDescent="0.2">
      <c r="A1279" t="s">
        <v>981</v>
      </c>
      <c r="B1279" t="s">
        <v>428</v>
      </c>
      <c r="C1279">
        <v>338.61</v>
      </c>
    </row>
    <row r="1280" spans="1:3" ht="11.25" x14ac:dyDescent="0.2">
      <c r="A1280" t="s">
        <v>772</v>
      </c>
      <c r="B1280" t="s">
        <v>428</v>
      </c>
      <c r="C1280">
        <v>338.61</v>
      </c>
    </row>
    <row r="1281" spans="1:3" ht="11.25" x14ac:dyDescent="0.2">
      <c r="A1281" t="s">
        <v>1370</v>
      </c>
      <c r="B1281" t="s">
        <v>428</v>
      </c>
      <c r="C1281">
        <v>338.61</v>
      </c>
    </row>
    <row r="1282" spans="1:3" ht="11.25" x14ac:dyDescent="0.2">
      <c r="A1282" t="s">
        <v>1929</v>
      </c>
      <c r="B1282" t="s">
        <v>428</v>
      </c>
      <c r="C1282">
        <v>338.61</v>
      </c>
    </row>
    <row r="1283" spans="1:3" ht="11.25" x14ac:dyDescent="0.2">
      <c r="A1283" t="s">
        <v>1541</v>
      </c>
      <c r="B1283" t="s">
        <v>428</v>
      </c>
      <c r="C1283">
        <v>358.99</v>
      </c>
    </row>
    <row r="1284" spans="1:3" ht="11.25" x14ac:dyDescent="0.2">
      <c r="A1284" t="s">
        <v>685</v>
      </c>
      <c r="B1284" t="s">
        <v>428</v>
      </c>
      <c r="C1284">
        <v>358.99</v>
      </c>
    </row>
    <row r="1285" spans="1:3" ht="11.25" x14ac:dyDescent="0.2">
      <c r="A1285" t="s">
        <v>1843</v>
      </c>
      <c r="B1285" t="s">
        <v>428</v>
      </c>
      <c r="C1285">
        <v>358.99</v>
      </c>
    </row>
    <row r="1286" spans="1:3" ht="11.25" x14ac:dyDescent="0.2">
      <c r="A1286" t="s">
        <v>720</v>
      </c>
      <c r="B1286" t="s">
        <v>428</v>
      </c>
      <c r="C1286">
        <v>358.99</v>
      </c>
    </row>
    <row r="1287" spans="1:3" ht="11.25" x14ac:dyDescent="0.2">
      <c r="A1287" t="s">
        <v>721</v>
      </c>
      <c r="B1287" t="s">
        <v>428</v>
      </c>
      <c r="C1287">
        <v>358.99</v>
      </c>
    </row>
    <row r="1288" spans="1:3" ht="11.25" x14ac:dyDescent="0.2">
      <c r="A1288" t="s">
        <v>787</v>
      </c>
      <c r="B1288" t="s">
        <v>428</v>
      </c>
      <c r="C1288">
        <v>358.99</v>
      </c>
    </row>
    <row r="1289" spans="1:3" ht="11.25" x14ac:dyDescent="0.2">
      <c r="A1289" t="s">
        <v>788</v>
      </c>
      <c r="B1289" t="s">
        <v>428</v>
      </c>
      <c r="C1289">
        <v>358.99</v>
      </c>
    </row>
    <row r="1290" spans="1:3" ht="11.25" x14ac:dyDescent="0.2">
      <c r="A1290" t="s">
        <v>1093</v>
      </c>
      <c r="B1290" t="s">
        <v>428</v>
      </c>
      <c r="C1290">
        <v>358.99</v>
      </c>
    </row>
    <row r="1291" spans="1:3" ht="11.25" x14ac:dyDescent="0.2">
      <c r="A1291" t="s">
        <v>631</v>
      </c>
      <c r="B1291" t="s">
        <v>629</v>
      </c>
      <c r="C1291">
        <v>840.42</v>
      </c>
    </row>
    <row r="1292" spans="1:3" ht="11.25" x14ac:dyDescent="0.2">
      <c r="A1292" t="s">
        <v>1347</v>
      </c>
      <c r="B1292" t="s">
        <v>629</v>
      </c>
      <c r="C1292">
        <v>840.42</v>
      </c>
    </row>
    <row r="1293" spans="1:3" ht="11.25" x14ac:dyDescent="0.2">
      <c r="A1293" t="s">
        <v>2050</v>
      </c>
      <c r="B1293" t="s">
        <v>559</v>
      </c>
      <c r="C1293">
        <v>946.51</v>
      </c>
    </row>
    <row r="1294" spans="1:3" ht="11.25" x14ac:dyDescent="0.2">
      <c r="A1294" t="s">
        <v>904</v>
      </c>
      <c r="B1294" t="s">
        <v>559</v>
      </c>
      <c r="C1294">
        <v>946.51</v>
      </c>
    </row>
    <row r="1295" spans="1:3" ht="11.25" x14ac:dyDescent="0.2">
      <c r="A1295" t="s">
        <v>906</v>
      </c>
      <c r="B1295" t="s">
        <v>559</v>
      </c>
      <c r="C1295">
        <v>946.51</v>
      </c>
    </row>
    <row r="1296" spans="1:3" ht="11.25" x14ac:dyDescent="0.2">
      <c r="A1296" t="s">
        <v>2024</v>
      </c>
      <c r="B1296" t="s">
        <v>559</v>
      </c>
      <c r="C1296">
        <v>946.51</v>
      </c>
    </row>
    <row r="1297" spans="1:3" ht="11.25" x14ac:dyDescent="0.2">
      <c r="A1297" t="s">
        <v>1036</v>
      </c>
      <c r="B1297" t="s">
        <v>559</v>
      </c>
      <c r="C1297">
        <v>946.51</v>
      </c>
    </row>
    <row r="1298" spans="1:3" ht="11.25" x14ac:dyDescent="0.2">
      <c r="A1298" t="s">
        <v>2001</v>
      </c>
      <c r="B1298" t="s">
        <v>559</v>
      </c>
      <c r="C1298">
        <v>946.51</v>
      </c>
    </row>
    <row r="1299" spans="1:3" ht="11.25" x14ac:dyDescent="0.2">
      <c r="A1299" t="s">
        <v>1771</v>
      </c>
      <c r="B1299" t="s">
        <v>559</v>
      </c>
      <c r="C1299">
        <v>946.51</v>
      </c>
    </row>
    <row r="1300" spans="1:3" ht="11.25" x14ac:dyDescent="0.2">
      <c r="A1300" t="s">
        <v>560</v>
      </c>
      <c r="B1300" t="s">
        <v>559</v>
      </c>
      <c r="C1300">
        <v>946.51</v>
      </c>
    </row>
    <row r="1301" spans="1:3" ht="11.25" x14ac:dyDescent="0.2">
      <c r="A1301" t="s">
        <v>908</v>
      </c>
      <c r="B1301" t="s">
        <v>559</v>
      </c>
      <c r="C1301">
        <v>946.51</v>
      </c>
    </row>
    <row r="1302" spans="1:3" ht="11.25" x14ac:dyDescent="0.2">
      <c r="A1302" t="s">
        <v>910</v>
      </c>
      <c r="B1302" t="s">
        <v>559</v>
      </c>
      <c r="C1302">
        <v>946.51</v>
      </c>
    </row>
    <row r="1303" spans="1:3" ht="11.25" x14ac:dyDescent="0.2">
      <c r="A1303" t="s">
        <v>911</v>
      </c>
      <c r="B1303" t="s">
        <v>559</v>
      </c>
      <c r="C1303">
        <v>946.51</v>
      </c>
    </row>
    <row r="1304" spans="1:3" ht="11.25" x14ac:dyDescent="0.2">
      <c r="A1304" t="s">
        <v>1569</v>
      </c>
      <c r="B1304" t="s">
        <v>559</v>
      </c>
      <c r="C1304">
        <v>946.51</v>
      </c>
    </row>
    <row r="1305" spans="1:3" ht="11.25" x14ac:dyDescent="0.2">
      <c r="A1305" t="s">
        <v>2091</v>
      </c>
      <c r="B1305" t="s">
        <v>559</v>
      </c>
      <c r="C1305">
        <v>946.51</v>
      </c>
    </row>
    <row r="1306" spans="1:3" ht="11.25" x14ac:dyDescent="0.2">
      <c r="A1306" t="s">
        <v>2010</v>
      </c>
      <c r="B1306" t="s">
        <v>559</v>
      </c>
      <c r="C1306">
        <v>946.51</v>
      </c>
    </row>
    <row r="1307" spans="1:3" ht="11.25" x14ac:dyDescent="0.2">
      <c r="A1307" t="s">
        <v>535</v>
      </c>
      <c r="B1307" t="s">
        <v>436</v>
      </c>
      <c r="C1307">
        <v>545.20000000000005</v>
      </c>
    </row>
    <row r="1308" spans="1:3" ht="11.25" x14ac:dyDescent="0.2">
      <c r="A1308" t="s">
        <v>2157</v>
      </c>
      <c r="B1308" t="s">
        <v>436</v>
      </c>
      <c r="C1308">
        <v>545.20000000000005</v>
      </c>
    </row>
    <row r="1309" spans="1:3" ht="11.25" x14ac:dyDescent="0.2">
      <c r="A1309" t="s">
        <v>1133</v>
      </c>
      <c r="B1309" t="s">
        <v>456</v>
      </c>
      <c r="C1309">
        <v>1198.17</v>
      </c>
    </row>
    <row r="1310" spans="1:3" ht="11.25" x14ac:dyDescent="0.2">
      <c r="A1310" t="s">
        <v>2230</v>
      </c>
      <c r="B1310" t="s">
        <v>456</v>
      </c>
      <c r="C1310">
        <v>1198.17</v>
      </c>
    </row>
    <row r="1311" spans="1:3" ht="11.25" x14ac:dyDescent="0.2">
      <c r="A1311" t="s">
        <v>1877</v>
      </c>
      <c r="B1311" t="s">
        <v>456</v>
      </c>
      <c r="C1311">
        <v>1198.17</v>
      </c>
    </row>
    <row r="1312" spans="1:3" ht="11.25" x14ac:dyDescent="0.2">
      <c r="A1312" t="s">
        <v>1477</v>
      </c>
      <c r="B1312" t="s">
        <v>456</v>
      </c>
      <c r="C1312">
        <v>1198.17</v>
      </c>
    </row>
    <row r="1313" spans="1:3" ht="11.25" x14ac:dyDescent="0.2">
      <c r="A1313" t="s">
        <v>759</v>
      </c>
      <c r="B1313" t="s">
        <v>456</v>
      </c>
      <c r="C1313">
        <v>1198.17</v>
      </c>
    </row>
    <row r="1314" spans="1:3" ht="11.25" x14ac:dyDescent="0.2">
      <c r="A1314" t="s">
        <v>1476</v>
      </c>
      <c r="B1314" t="s">
        <v>456</v>
      </c>
      <c r="C1314">
        <v>1198.17</v>
      </c>
    </row>
    <row r="1315" spans="1:3" ht="11.25" x14ac:dyDescent="0.2">
      <c r="A1315" t="s">
        <v>455</v>
      </c>
      <c r="B1315" t="s">
        <v>456</v>
      </c>
      <c r="C1315">
        <v>1198.17</v>
      </c>
    </row>
    <row r="1316" spans="1:3" ht="11.25" x14ac:dyDescent="0.2">
      <c r="A1316" t="s">
        <v>1475</v>
      </c>
      <c r="B1316" t="s">
        <v>456</v>
      </c>
      <c r="C1316">
        <v>1198.17</v>
      </c>
    </row>
    <row r="1317" spans="1:3" ht="11.25" x14ac:dyDescent="0.2">
      <c r="A1317" t="s">
        <v>458</v>
      </c>
      <c r="B1317" t="s">
        <v>456</v>
      </c>
      <c r="C1317">
        <v>1198.17</v>
      </c>
    </row>
    <row r="1318" spans="1:3" ht="11.25" x14ac:dyDescent="0.2">
      <c r="A1318" t="s">
        <v>1879</v>
      </c>
      <c r="B1318" t="s">
        <v>456</v>
      </c>
      <c r="C1318">
        <v>1198.17</v>
      </c>
    </row>
    <row r="1319" spans="1:3" ht="11.25" x14ac:dyDescent="0.2">
      <c r="A1319" t="s">
        <v>760</v>
      </c>
      <c r="B1319" t="s">
        <v>456</v>
      </c>
      <c r="C1319">
        <v>1198.17</v>
      </c>
    </row>
    <row r="1320" spans="1:3" ht="11.25" x14ac:dyDescent="0.2">
      <c r="A1320" t="s">
        <v>666</v>
      </c>
      <c r="B1320" t="s">
        <v>664</v>
      </c>
      <c r="C1320">
        <v>722.68</v>
      </c>
    </row>
    <row r="1321" spans="1:3" ht="11.25" x14ac:dyDescent="0.2">
      <c r="A1321" t="s">
        <v>769</v>
      </c>
      <c r="B1321" t="s">
        <v>664</v>
      </c>
      <c r="C1321">
        <v>722.68</v>
      </c>
    </row>
    <row r="1322" spans="1:3" ht="11.25" x14ac:dyDescent="0.2">
      <c r="A1322" t="s">
        <v>957</v>
      </c>
      <c r="B1322" t="s">
        <v>664</v>
      </c>
      <c r="C1322">
        <v>722.68</v>
      </c>
    </row>
    <row r="1323" spans="1:3" ht="11.25" x14ac:dyDescent="0.2">
      <c r="A1323" t="s">
        <v>1527</v>
      </c>
      <c r="B1323" t="s">
        <v>664</v>
      </c>
      <c r="C1323">
        <v>722.68</v>
      </c>
    </row>
    <row r="1324" spans="1:3" ht="11.25" x14ac:dyDescent="0.2">
      <c r="A1324" t="s">
        <v>1381</v>
      </c>
      <c r="B1324" t="s">
        <v>428</v>
      </c>
      <c r="C1324">
        <v>338.61</v>
      </c>
    </row>
    <row r="1325" spans="1:3" ht="11.25" x14ac:dyDescent="0.2">
      <c r="A1325" t="s">
        <v>1529</v>
      </c>
      <c r="B1325" t="s">
        <v>428</v>
      </c>
      <c r="C1325">
        <v>338.61</v>
      </c>
    </row>
    <row r="1326" spans="1:3" ht="11.25" x14ac:dyDescent="0.2">
      <c r="A1326" t="s">
        <v>1382</v>
      </c>
      <c r="B1326" t="s">
        <v>428</v>
      </c>
      <c r="C1326">
        <v>338.61</v>
      </c>
    </row>
    <row r="1327" spans="1:3" ht="11.25" x14ac:dyDescent="0.2">
      <c r="A1327" t="s">
        <v>706</v>
      </c>
      <c r="B1327" t="s">
        <v>428</v>
      </c>
      <c r="C1327">
        <v>338.61</v>
      </c>
    </row>
    <row r="1328" spans="1:3" ht="11.25" x14ac:dyDescent="0.2">
      <c r="A1328" t="s">
        <v>796</v>
      </c>
      <c r="B1328" t="s">
        <v>428</v>
      </c>
      <c r="C1328">
        <v>338.61</v>
      </c>
    </row>
    <row r="1329" spans="1:3" ht="11.25" x14ac:dyDescent="0.2">
      <c r="A1329" t="s">
        <v>671</v>
      </c>
      <c r="B1329" t="s">
        <v>428</v>
      </c>
      <c r="C1329">
        <v>338.61</v>
      </c>
    </row>
    <row r="1330" spans="1:3" ht="11.25" x14ac:dyDescent="0.2">
      <c r="A1330" t="s">
        <v>708</v>
      </c>
      <c r="B1330" t="s">
        <v>428</v>
      </c>
      <c r="C1330">
        <v>338.61</v>
      </c>
    </row>
    <row r="1331" spans="1:3" ht="11.25" x14ac:dyDescent="0.2">
      <c r="A1331" t="s">
        <v>1916</v>
      </c>
      <c r="B1331" t="s">
        <v>428</v>
      </c>
      <c r="C1331">
        <v>338.61</v>
      </c>
    </row>
    <row r="1332" spans="1:3" ht="11.25" x14ac:dyDescent="0.2">
      <c r="A1332" t="s">
        <v>677</v>
      </c>
      <c r="B1332" t="s">
        <v>428</v>
      </c>
      <c r="C1332">
        <v>338.61</v>
      </c>
    </row>
    <row r="1333" spans="1:3" ht="11.25" x14ac:dyDescent="0.2">
      <c r="A1333" t="s">
        <v>2225</v>
      </c>
      <c r="B1333" t="s">
        <v>619</v>
      </c>
      <c r="C1333">
        <v>445.3</v>
      </c>
    </row>
    <row r="1334" spans="1:3" ht="11.25" x14ac:dyDescent="0.2">
      <c r="A1334" t="s">
        <v>678</v>
      </c>
      <c r="B1334" t="s">
        <v>619</v>
      </c>
      <c r="C1334">
        <v>445.3</v>
      </c>
    </row>
    <row r="1335" spans="1:3" ht="11.25" x14ac:dyDescent="0.2">
      <c r="A1335" t="s">
        <v>1007</v>
      </c>
      <c r="B1335" t="s">
        <v>619</v>
      </c>
      <c r="C1335">
        <v>445.3</v>
      </c>
    </row>
    <row r="1336" spans="1:3" ht="11.25" x14ac:dyDescent="0.2">
      <c r="A1336" t="s">
        <v>713</v>
      </c>
      <c r="B1336" t="s">
        <v>559</v>
      </c>
      <c r="C1336">
        <v>1177.0999999999999</v>
      </c>
    </row>
    <row r="1337" spans="1:3" ht="11.25" x14ac:dyDescent="0.2">
      <c r="A1337" t="s">
        <v>714</v>
      </c>
      <c r="B1337" t="s">
        <v>559</v>
      </c>
      <c r="C1337">
        <v>1177.0999999999999</v>
      </c>
    </row>
    <row r="1338" spans="1:3" ht="11.25" x14ac:dyDescent="0.2">
      <c r="A1338" t="s">
        <v>1329</v>
      </c>
      <c r="B1338" t="s">
        <v>559</v>
      </c>
      <c r="C1338">
        <v>1177.0999999999999</v>
      </c>
    </row>
    <row r="1339" spans="1:3" ht="11.25" x14ac:dyDescent="0.2">
      <c r="A1339" t="s">
        <v>1539</v>
      </c>
      <c r="B1339" t="s">
        <v>559</v>
      </c>
      <c r="C1339">
        <v>1177.0999999999999</v>
      </c>
    </row>
    <row r="1340" spans="1:3" ht="11.25" x14ac:dyDescent="0.2">
      <c r="A1340" t="s">
        <v>1540</v>
      </c>
      <c r="B1340" t="s">
        <v>559</v>
      </c>
      <c r="C1340">
        <v>1177.0999999999999</v>
      </c>
    </row>
    <row r="1341" spans="1:3" ht="11.25" x14ac:dyDescent="0.2">
      <c r="A1341" t="s">
        <v>755</v>
      </c>
      <c r="B1341" t="s">
        <v>456</v>
      </c>
      <c r="C1341">
        <v>1198.17</v>
      </c>
    </row>
    <row r="1342" spans="1:3" ht="11.25" x14ac:dyDescent="0.2">
      <c r="A1342" t="s">
        <v>885</v>
      </c>
      <c r="B1342" t="s">
        <v>481</v>
      </c>
      <c r="C1342">
        <v>2151.8000000000002</v>
      </c>
    </row>
    <row r="1343" spans="1:3" ht="11.25" x14ac:dyDescent="0.2">
      <c r="A1343" t="s">
        <v>637</v>
      </c>
      <c r="B1343" t="s">
        <v>428</v>
      </c>
      <c r="C1343">
        <v>262.27</v>
      </c>
    </row>
    <row r="1344" spans="1:3" ht="11.25" x14ac:dyDescent="0.2">
      <c r="A1344" t="s">
        <v>1432</v>
      </c>
      <c r="B1344" t="s">
        <v>648</v>
      </c>
      <c r="C1344">
        <v>444.97</v>
      </c>
    </row>
    <row r="1345" spans="1:3" ht="11.25" x14ac:dyDescent="0.2">
      <c r="A1345" t="s">
        <v>1554</v>
      </c>
      <c r="B1345" t="s">
        <v>648</v>
      </c>
      <c r="C1345">
        <v>444.97</v>
      </c>
    </row>
    <row r="1346" spans="1:3" ht="11.25" x14ac:dyDescent="0.2">
      <c r="A1346" t="s">
        <v>808</v>
      </c>
      <c r="B1346" t="s">
        <v>648</v>
      </c>
      <c r="C1346">
        <v>444.97</v>
      </c>
    </row>
    <row r="1347" spans="1:3" ht="11.25" x14ac:dyDescent="0.2">
      <c r="A1347" t="s">
        <v>1140</v>
      </c>
      <c r="B1347" t="s">
        <v>648</v>
      </c>
      <c r="C1347">
        <v>444.97</v>
      </c>
    </row>
    <row r="1348" spans="1:3" ht="11.25" x14ac:dyDescent="0.2">
      <c r="A1348" t="s">
        <v>742</v>
      </c>
      <c r="B1348" t="s">
        <v>428</v>
      </c>
      <c r="C1348">
        <v>338.61</v>
      </c>
    </row>
    <row r="1349" spans="1:3" ht="11.25" x14ac:dyDescent="0.2">
      <c r="A1349" t="s">
        <v>2069</v>
      </c>
      <c r="B1349" t="s">
        <v>418</v>
      </c>
      <c r="C1349">
        <v>218.22</v>
      </c>
    </row>
    <row r="1350" spans="1:3" ht="11.25" x14ac:dyDescent="0.2">
      <c r="A1350" t="s">
        <v>4095</v>
      </c>
      <c r="B1350" t="s">
        <v>619</v>
      </c>
      <c r="C1350">
        <v>897.26</v>
      </c>
    </row>
    <row r="1351" spans="1:3" ht="11.25" x14ac:dyDescent="0.2">
      <c r="A1351" t="s">
        <v>4081</v>
      </c>
      <c r="B1351" t="s">
        <v>619</v>
      </c>
      <c r="C1351">
        <v>897.26</v>
      </c>
    </row>
    <row r="1352" spans="1:3" ht="11.25" x14ac:dyDescent="0.2">
      <c r="A1352" t="s">
        <v>4217</v>
      </c>
      <c r="B1352" t="s">
        <v>619</v>
      </c>
      <c r="C1352">
        <v>897.26</v>
      </c>
    </row>
    <row r="1353" spans="1:3" ht="11.25" x14ac:dyDescent="0.2">
      <c r="A1353" t="s">
        <v>3951</v>
      </c>
      <c r="B1353" t="s">
        <v>619</v>
      </c>
      <c r="C1353">
        <v>897.26</v>
      </c>
    </row>
    <row r="1354" spans="1:3" ht="11.25" x14ac:dyDescent="0.2">
      <c r="A1354" t="s">
        <v>4079</v>
      </c>
      <c r="B1354" t="s">
        <v>619</v>
      </c>
      <c r="C1354">
        <v>897.26</v>
      </c>
    </row>
    <row r="1355" spans="1:3" ht="11.25" x14ac:dyDescent="0.2">
      <c r="A1355" t="s">
        <v>4140</v>
      </c>
      <c r="B1355" t="s">
        <v>619</v>
      </c>
      <c r="C1355">
        <v>897.26</v>
      </c>
    </row>
    <row r="1356" spans="1:3" ht="11.25" x14ac:dyDescent="0.2">
      <c r="A1356" t="s">
        <v>4006</v>
      </c>
      <c r="B1356" t="s">
        <v>619</v>
      </c>
      <c r="C1356">
        <v>897.26</v>
      </c>
    </row>
    <row r="1357" spans="1:3" ht="11.25" x14ac:dyDescent="0.2">
      <c r="A1357" t="s">
        <v>2070</v>
      </c>
      <c r="B1357" t="s">
        <v>418</v>
      </c>
      <c r="C1357">
        <v>218.22</v>
      </c>
    </row>
    <row r="1358" spans="1:3" ht="11.25" x14ac:dyDescent="0.2">
      <c r="A1358" t="s">
        <v>4039</v>
      </c>
      <c r="B1358" t="s">
        <v>619</v>
      </c>
      <c r="C1358">
        <v>897.26</v>
      </c>
    </row>
    <row r="1359" spans="1:3" ht="11.25" x14ac:dyDescent="0.2">
      <c r="A1359" t="s">
        <v>4192</v>
      </c>
      <c r="B1359" t="s">
        <v>619</v>
      </c>
      <c r="C1359">
        <v>897.26</v>
      </c>
    </row>
    <row r="1360" spans="1:3" ht="11.25" x14ac:dyDescent="0.2">
      <c r="A1360" t="s">
        <v>4160</v>
      </c>
      <c r="B1360" t="s">
        <v>619</v>
      </c>
      <c r="C1360">
        <v>897.26</v>
      </c>
    </row>
    <row r="1361" spans="1:3" ht="11.25" x14ac:dyDescent="0.2">
      <c r="A1361" t="s">
        <v>4088</v>
      </c>
      <c r="B1361" t="s">
        <v>619</v>
      </c>
      <c r="C1361">
        <v>897.26</v>
      </c>
    </row>
    <row r="1362" spans="1:3" ht="11.25" x14ac:dyDescent="0.2">
      <c r="A1362" t="s">
        <v>1473</v>
      </c>
      <c r="B1362" t="s">
        <v>456</v>
      </c>
      <c r="C1362">
        <v>1263.24</v>
      </c>
    </row>
    <row r="1363" spans="1:3" ht="11.25" x14ac:dyDescent="0.2">
      <c r="A1363" t="s">
        <v>1783</v>
      </c>
      <c r="B1363" t="s">
        <v>456</v>
      </c>
      <c r="C1363">
        <v>1263.24</v>
      </c>
    </row>
    <row r="1364" spans="1:3" ht="11.25" x14ac:dyDescent="0.2">
      <c r="A1364" t="s">
        <v>607</v>
      </c>
      <c r="B1364" t="s">
        <v>456</v>
      </c>
      <c r="C1364">
        <v>1263.24</v>
      </c>
    </row>
    <row r="1365" spans="1:3" ht="11.25" x14ac:dyDescent="0.2">
      <c r="A1365" t="s">
        <v>3952</v>
      </c>
      <c r="B1365" t="s">
        <v>619</v>
      </c>
      <c r="C1365">
        <v>897.26</v>
      </c>
    </row>
    <row r="1366" spans="1:3" ht="11.25" x14ac:dyDescent="0.2">
      <c r="A1366" t="s">
        <v>4060</v>
      </c>
      <c r="B1366" t="s">
        <v>619</v>
      </c>
      <c r="C1366">
        <v>897.26</v>
      </c>
    </row>
    <row r="1367" spans="1:3" ht="11.25" x14ac:dyDescent="0.2">
      <c r="A1367" t="s">
        <v>4122</v>
      </c>
      <c r="B1367" t="s">
        <v>619</v>
      </c>
      <c r="C1367">
        <v>897.26</v>
      </c>
    </row>
    <row r="1368" spans="1:3" ht="11.25" x14ac:dyDescent="0.2">
      <c r="A1368" t="s">
        <v>4105</v>
      </c>
      <c r="B1368" t="s">
        <v>3954</v>
      </c>
      <c r="C1368">
        <v>411.82</v>
      </c>
    </row>
    <row r="1369" spans="1:3" ht="11.25" x14ac:dyDescent="0.2">
      <c r="A1369" t="s">
        <v>4212</v>
      </c>
      <c r="B1369" t="s">
        <v>3954</v>
      </c>
      <c r="C1369">
        <v>411.82</v>
      </c>
    </row>
    <row r="1370" spans="1:3" ht="11.25" x14ac:dyDescent="0.2">
      <c r="A1370" t="s">
        <v>4029</v>
      </c>
      <c r="B1370" t="s">
        <v>3954</v>
      </c>
      <c r="C1370">
        <v>411.82</v>
      </c>
    </row>
    <row r="1371" spans="1:3" ht="11.25" x14ac:dyDescent="0.2">
      <c r="A1371" t="s">
        <v>4146</v>
      </c>
      <c r="B1371" t="s">
        <v>3954</v>
      </c>
      <c r="C1371">
        <v>411.82</v>
      </c>
    </row>
    <row r="1372" spans="1:3" ht="11.25" x14ac:dyDescent="0.2">
      <c r="A1372" t="s">
        <v>4044</v>
      </c>
      <c r="B1372" t="s">
        <v>3954</v>
      </c>
      <c r="C1372">
        <v>411.82</v>
      </c>
    </row>
    <row r="1373" spans="1:3" ht="11.25" x14ac:dyDescent="0.2">
      <c r="A1373" t="s">
        <v>4045</v>
      </c>
      <c r="B1373" t="s">
        <v>3954</v>
      </c>
      <c r="C1373">
        <v>411.82</v>
      </c>
    </row>
    <row r="1374" spans="1:3" ht="11.25" x14ac:dyDescent="0.2">
      <c r="A1374" t="s">
        <v>4118</v>
      </c>
      <c r="B1374" t="s">
        <v>3954</v>
      </c>
      <c r="C1374">
        <v>411.82</v>
      </c>
    </row>
    <row r="1375" spans="1:3" ht="11.25" x14ac:dyDescent="0.2">
      <c r="A1375" t="s">
        <v>4124</v>
      </c>
      <c r="B1375" t="s">
        <v>3954</v>
      </c>
      <c r="C1375">
        <v>411.82</v>
      </c>
    </row>
    <row r="1376" spans="1:3" ht="11.25" x14ac:dyDescent="0.2">
      <c r="A1376" t="s">
        <v>4161</v>
      </c>
      <c r="B1376" t="s">
        <v>3954</v>
      </c>
      <c r="C1376">
        <v>411.82</v>
      </c>
    </row>
    <row r="1377" spans="1:3" ht="11.25" x14ac:dyDescent="0.2">
      <c r="A1377" t="s">
        <v>4208</v>
      </c>
      <c r="B1377" t="s">
        <v>3954</v>
      </c>
      <c r="C1377">
        <v>411.82</v>
      </c>
    </row>
    <row r="1378" spans="1:3" ht="11.25" x14ac:dyDescent="0.2">
      <c r="A1378" t="s">
        <v>4114</v>
      </c>
      <c r="B1378" t="s">
        <v>3954</v>
      </c>
      <c r="C1378">
        <v>411.82</v>
      </c>
    </row>
    <row r="1379" spans="1:3" ht="11.25" x14ac:dyDescent="0.2">
      <c r="A1379" t="s">
        <v>3975</v>
      </c>
      <c r="B1379" t="s">
        <v>3954</v>
      </c>
      <c r="C1379">
        <v>411.82</v>
      </c>
    </row>
    <row r="1380" spans="1:3" ht="11.25" x14ac:dyDescent="0.2">
      <c r="A1380" t="s">
        <v>4128</v>
      </c>
      <c r="B1380" t="s">
        <v>3954</v>
      </c>
      <c r="C1380">
        <v>411.82</v>
      </c>
    </row>
    <row r="1381" spans="1:3" ht="11.25" x14ac:dyDescent="0.2">
      <c r="A1381" t="s">
        <v>4134</v>
      </c>
      <c r="B1381" t="s">
        <v>3954</v>
      </c>
      <c r="C1381">
        <v>411.82</v>
      </c>
    </row>
    <row r="1382" spans="1:3" ht="11.25" x14ac:dyDescent="0.2">
      <c r="A1382" t="s">
        <v>1445</v>
      </c>
      <c r="B1382" t="s">
        <v>456</v>
      </c>
      <c r="C1382">
        <v>1263.24</v>
      </c>
    </row>
    <row r="1383" spans="1:3" ht="11.25" x14ac:dyDescent="0.2">
      <c r="A1383" t="s">
        <v>727</v>
      </c>
      <c r="B1383" t="s">
        <v>559</v>
      </c>
      <c r="C1383">
        <v>946.51</v>
      </c>
    </row>
    <row r="1384" spans="1:3" ht="11.25" x14ac:dyDescent="0.2">
      <c r="A1384" t="s">
        <v>1573</v>
      </c>
      <c r="B1384" t="s">
        <v>559</v>
      </c>
      <c r="C1384">
        <v>946.51</v>
      </c>
    </row>
    <row r="1385" spans="1:3" ht="11.25" x14ac:dyDescent="0.2">
      <c r="A1385" t="s">
        <v>1202</v>
      </c>
      <c r="B1385" t="s">
        <v>559</v>
      </c>
      <c r="C1385">
        <v>946.51</v>
      </c>
    </row>
    <row r="1386" spans="1:3" ht="11.25" x14ac:dyDescent="0.2">
      <c r="A1386" t="s">
        <v>2081</v>
      </c>
      <c r="B1386" t="s">
        <v>559</v>
      </c>
      <c r="C1386">
        <v>946.51</v>
      </c>
    </row>
    <row r="1387" spans="1:3" ht="11.25" x14ac:dyDescent="0.2">
      <c r="A1387" t="s">
        <v>2080</v>
      </c>
      <c r="B1387" t="s">
        <v>559</v>
      </c>
      <c r="C1387">
        <v>946.51</v>
      </c>
    </row>
    <row r="1388" spans="1:3" ht="11.25" x14ac:dyDescent="0.2">
      <c r="A1388" t="s">
        <v>1793</v>
      </c>
      <c r="B1388" t="s">
        <v>559</v>
      </c>
      <c r="C1388">
        <v>946.51</v>
      </c>
    </row>
    <row r="1389" spans="1:3" ht="11.25" x14ac:dyDescent="0.2">
      <c r="A1389" t="s">
        <v>1057</v>
      </c>
      <c r="B1389" t="s">
        <v>559</v>
      </c>
      <c r="C1389">
        <v>946.51</v>
      </c>
    </row>
    <row r="1390" spans="1:3" ht="11.25" x14ac:dyDescent="0.2">
      <c r="A1390" t="s">
        <v>780</v>
      </c>
      <c r="B1390" t="s">
        <v>559</v>
      </c>
      <c r="C1390">
        <v>946.51</v>
      </c>
    </row>
    <row r="1391" spans="1:3" ht="11.25" x14ac:dyDescent="0.2">
      <c r="A1391" t="s">
        <v>781</v>
      </c>
      <c r="B1391" t="s">
        <v>559</v>
      </c>
      <c r="C1391">
        <v>946.51</v>
      </c>
    </row>
    <row r="1392" spans="1:3" ht="11.25" x14ac:dyDescent="0.2">
      <c r="A1392" t="s">
        <v>1887</v>
      </c>
      <c r="B1392" t="s">
        <v>418</v>
      </c>
      <c r="C1392">
        <v>218.22</v>
      </c>
    </row>
    <row r="1393" spans="1:3" ht="11.25" x14ac:dyDescent="0.2">
      <c r="A1393" t="s">
        <v>1103</v>
      </c>
      <c r="B1393" t="s">
        <v>418</v>
      </c>
      <c r="C1393">
        <v>218.22</v>
      </c>
    </row>
    <row r="1394" spans="1:3" ht="11.25" x14ac:dyDescent="0.2">
      <c r="A1394" t="s">
        <v>1029</v>
      </c>
      <c r="B1394" t="s">
        <v>428</v>
      </c>
      <c r="C1394">
        <v>272.60000000000002</v>
      </c>
    </row>
    <row r="1395" spans="1:3" ht="11.25" x14ac:dyDescent="0.2">
      <c r="A1395" t="s">
        <v>617</v>
      </c>
      <c r="B1395" t="s">
        <v>428</v>
      </c>
      <c r="C1395">
        <v>272.60000000000002</v>
      </c>
    </row>
    <row r="1396" spans="1:3" ht="11.25" x14ac:dyDescent="0.2">
      <c r="A1396" t="s">
        <v>1413</v>
      </c>
      <c r="B1396" t="s">
        <v>418</v>
      </c>
      <c r="C1396">
        <v>218.22</v>
      </c>
    </row>
    <row r="1397" spans="1:3" ht="11.25" x14ac:dyDescent="0.2">
      <c r="A1397" t="s">
        <v>545</v>
      </c>
      <c r="B1397" t="s">
        <v>418</v>
      </c>
      <c r="C1397">
        <v>218.22</v>
      </c>
    </row>
    <row r="1398" spans="1:3" ht="11.25" x14ac:dyDescent="0.2">
      <c r="A1398" t="s">
        <v>1411</v>
      </c>
      <c r="B1398" t="s">
        <v>418</v>
      </c>
      <c r="C1398">
        <v>218.22</v>
      </c>
    </row>
    <row r="1399" spans="1:3" ht="11.25" x14ac:dyDescent="0.2">
      <c r="A1399" t="s">
        <v>3467</v>
      </c>
      <c r="B1399" t="s">
        <v>619</v>
      </c>
      <c r="C1399">
        <v>522.77</v>
      </c>
    </row>
    <row r="1400" spans="1:3" ht="11.25" x14ac:dyDescent="0.2">
      <c r="A1400" t="s">
        <v>3434</v>
      </c>
      <c r="B1400" t="s">
        <v>619</v>
      </c>
      <c r="C1400">
        <v>522.77</v>
      </c>
    </row>
    <row r="1401" spans="1:3" ht="11.25" x14ac:dyDescent="0.2">
      <c r="A1401" t="s">
        <v>3464</v>
      </c>
      <c r="B1401" t="s">
        <v>619</v>
      </c>
      <c r="C1401">
        <v>522.77</v>
      </c>
    </row>
    <row r="1402" spans="1:3" ht="11.25" x14ac:dyDescent="0.2">
      <c r="A1402" t="s">
        <v>3410</v>
      </c>
      <c r="B1402" t="s">
        <v>619</v>
      </c>
      <c r="C1402">
        <v>522.77</v>
      </c>
    </row>
    <row r="1403" spans="1:3" ht="11.25" x14ac:dyDescent="0.2">
      <c r="A1403" t="s">
        <v>3441</v>
      </c>
      <c r="B1403" t="s">
        <v>619</v>
      </c>
      <c r="C1403">
        <v>522.77</v>
      </c>
    </row>
    <row r="1404" spans="1:3" ht="11.25" x14ac:dyDescent="0.2">
      <c r="A1404" t="s">
        <v>3404</v>
      </c>
      <c r="B1404" t="s">
        <v>619</v>
      </c>
      <c r="C1404">
        <v>522.77</v>
      </c>
    </row>
    <row r="1405" spans="1:3" ht="11.25" x14ac:dyDescent="0.2">
      <c r="A1405" t="s">
        <v>3365</v>
      </c>
      <c r="B1405" t="s">
        <v>619</v>
      </c>
      <c r="C1405">
        <v>522.77</v>
      </c>
    </row>
    <row r="1406" spans="1:3" ht="11.25" x14ac:dyDescent="0.2">
      <c r="A1406" t="s">
        <v>3405</v>
      </c>
      <c r="B1406" t="s">
        <v>619</v>
      </c>
      <c r="C1406">
        <v>522.77</v>
      </c>
    </row>
    <row r="1407" spans="1:3" ht="11.25" x14ac:dyDescent="0.2">
      <c r="A1407" t="s">
        <v>3333</v>
      </c>
      <c r="B1407" t="s">
        <v>619</v>
      </c>
      <c r="C1407">
        <v>522.77</v>
      </c>
    </row>
    <row r="1408" spans="1:3" ht="11.25" x14ac:dyDescent="0.2">
      <c r="A1408" t="s">
        <v>3433</v>
      </c>
      <c r="B1408" t="s">
        <v>619</v>
      </c>
      <c r="C1408">
        <v>522.77</v>
      </c>
    </row>
    <row r="1409" spans="1:3" ht="11.25" x14ac:dyDescent="0.2">
      <c r="A1409" t="s">
        <v>1461</v>
      </c>
      <c r="B1409" t="s">
        <v>456</v>
      </c>
      <c r="C1409">
        <v>1263.24</v>
      </c>
    </row>
    <row r="1410" spans="1:3" ht="11.25" x14ac:dyDescent="0.2">
      <c r="A1410" t="s">
        <v>1077</v>
      </c>
      <c r="B1410" t="s">
        <v>456</v>
      </c>
      <c r="C1410">
        <v>1263.24</v>
      </c>
    </row>
    <row r="1411" spans="1:3" ht="11.25" x14ac:dyDescent="0.2">
      <c r="A1411" t="s">
        <v>1447</v>
      </c>
      <c r="B1411" t="s">
        <v>456</v>
      </c>
      <c r="C1411">
        <v>1263.24</v>
      </c>
    </row>
    <row r="1412" spans="1:3" ht="11.25" x14ac:dyDescent="0.2">
      <c r="A1412" t="s">
        <v>2040</v>
      </c>
      <c r="B1412" t="s">
        <v>456</v>
      </c>
      <c r="C1412">
        <v>1263.24</v>
      </c>
    </row>
    <row r="1413" spans="1:3" ht="11.25" x14ac:dyDescent="0.2">
      <c r="A1413" t="s">
        <v>2056</v>
      </c>
      <c r="B1413" t="s">
        <v>456</v>
      </c>
      <c r="C1413">
        <v>1263.24</v>
      </c>
    </row>
    <row r="1414" spans="1:3" ht="11.25" x14ac:dyDescent="0.2">
      <c r="A1414" t="s">
        <v>2055</v>
      </c>
      <c r="B1414" t="s">
        <v>456</v>
      </c>
      <c r="C1414">
        <v>1263.24</v>
      </c>
    </row>
    <row r="1415" spans="1:3" ht="11.25" x14ac:dyDescent="0.2">
      <c r="A1415" t="s">
        <v>1472</v>
      </c>
      <c r="B1415" t="s">
        <v>456</v>
      </c>
      <c r="C1415">
        <v>1263.24</v>
      </c>
    </row>
    <row r="1416" spans="1:3" ht="11.25" x14ac:dyDescent="0.2">
      <c r="A1416" t="s">
        <v>4056</v>
      </c>
      <c r="B1416" t="s">
        <v>3954</v>
      </c>
      <c r="C1416">
        <v>411.82</v>
      </c>
    </row>
    <row r="1417" spans="1:3" ht="11.25" x14ac:dyDescent="0.2">
      <c r="A1417" t="s">
        <v>1812</v>
      </c>
      <c r="B1417" t="s">
        <v>559</v>
      </c>
      <c r="C1417">
        <v>187.55</v>
      </c>
    </row>
    <row r="1418" spans="1:3" ht="11.25" x14ac:dyDescent="0.2">
      <c r="A1418" t="s">
        <v>846</v>
      </c>
      <c r="B1418" t="s">
        <v>559</v>
      </c>
      <c r="C1418">
        <v>187.55</v>
      </c>
    </row>
    <row r="1419" spans="1:3" ht="11.25" x14ac:dyDescent="0.2">
      <c r="A1419" t="s">
        <v>1813</v>
      </c>
      <c r="B1419" t="s">
        <v>559</v>
      </c>
      <c r="C1419">
        <v>187.55</v>
      </c>
    </row>
    <row r="1420" spans="1:3" ht="11.25" x14ac:dyDescent="0.2">
      <c r="A1420" t="s">
        <v>847</v>
      </c>
      <c r="B1420" t="s">
        <v>559</v>
      </c>
      <c r="C1420">
        <v>187.55</v>
      </c>
    </row>
    <row r="1421" spans="1:3" ht="11.25" x14ac:dyDescent="0.2">
      <c r="A1421" t="s">
        <v>2260</v>
      </c>
      <c r="B1421" t="s">
        <v>428</v>
      </c>
      <c r="C1421">
        <v>95.6</v>
      </c>
    </row>
    <row r="1422" spans="1:3" ht="11.25" x14ac:dyDescent="0.2">
      <c r="A1422" t="s">
        <v>1301</v>
      </c>
      <c r="B1422" t="s">
        <v>823</v>
      </c>
      <c r="C1422">
        <v>84.11</v>
      </c>
    </row>
    <row r="1423" spans="1:3" ht="11.25" x14ac:dyDescent="0.2">
      <c r="A1423" t="s">
        <v>1000</v>
      </c>
      <c r="B1423" t="s">
        <v>823</v>
      </c>
      <c r="C1423">
        <v>84.11</v>
      </c>
    </row>
    <row r="1424" spans="1:3" ht="11.25" x14ac:dyDescent="0.2">
      <c r="A1424" t="s">
        <v>830</v>
      </c>
      <c r="B1424" t="s">
        <v>826</v>
      </c>
      <c r="C1424">
        <v>420</v>
      </c>
    </row>
    <row r="1425" spans="1:3" ht="11.25" x14ac:dyDescent="0.2">
      <c r="A1425" t="s">
        <v>833</v>
      </c>
      <c r="B1425" t="s">
        <v>834</v>
      </c>
      <c r="C1425">
        <v>153.33000000000001</v>
      </c>
    </row>
    <row r="1426" spans="1:3" ht="11.25" x14ac:dyDescent="0.2">
      <c r="A1426" t="s">
        <v>512</v>
      </c>
      <c r="B1426" t="s">
        <v>428</v>
      </c>
      <c r="C1426">
        <v>95.6</v>
      </c>
    </row>
    <row r="1427" spans="1:3" ht="11.25" x14ac:dyDescent="0.2">
      <c r="A1427" t="s">
        <v>1630</v>
      </c>
      <c r="B1427" t="s">
        <v>428</v>
      </c>
      <c r="C1427">
        <v>95.6</v>
      </c>
    </row>
    <row r="1428" spans="1:3" ht="11.25" x14ac:dyDescent="0.2">
      <c r="A1428" t="s">
        <v>1743</v>
      </c>
      <c r="B1428" t="s">
        <v>428</v>
      </c>
      <c r="C1428">
        <v>95.6</v>
      </c>
    </row>
    <row r="1429" spans="1:3" ht="11.25" x14ac:dyDescent="0.2">
      <c r="A1429" t="s">
        <v>1682</v>
      </c>
      <c r="B1429" t="s">
        <v>559</v>
      </c>
      <c r="C1429">
        <v>207.3</v>
      </c>
    </row>
    <row r="1430" spans="1:3" ht="11.25" x14ac:dyDescent="0.2">
      <c r="A1430" t="s">
        <v>819</v>
      </c>
      <c r="B1430" t="s">
        <v>559</v>
      </c>
      <c r="C1430">
        <v>207.29</v>
      </c>
    </row>
    <row r="1431" spans="1:3" ht="11.25" x14ac:dyDescent="0.2">
      <c r="A1431" t="s">
        <v>1726</v>
      </c>
      <c r="B1431" t="s">
        <v>559</v>
      </c>
      <c r="C1431">
        <v>207.29</v>
      </c>
    </row>
    <row r="1432" spans="1:3" ht="11.25" x14ac:dyDescent="0.2">
      <c r="A1432" t="s">
        <v>1684</v>
      </c>
      <c r="B1432" t="s">
        <v>559</v>
      </c>
      <c r="C1432">
        <v>207.29</v>
      </c>
    </row>
    <row r="1433" spans="1:3" ht="11.25" x14ac:dyDescent="0.2">
      <c r="A1433" t="s">
        <v>510</v>
      </c>
      <c r="B1433" t="s">
        <v>428</v>
      </c>
      <c r="C1433">
        <v>95.6</v>
      </c>
    </row>
    <row r="1434" spans="1:3" ht="11.25" x14ac:dyDescent="0.2">
      <c r="A1434" t="s">
        <v>1286</v>
      </c>
      <c r="B1434" t="s">
        <v>823</v>
      </c>
      <c r="C1434">
        <v>84.11</v>
      </c>
    </row>
    <row r="1435" spans="1:3" ht="11.25" x14ac:dyDescent="0.2">
      <c r="A1435" t="s">
        <v>1232</v>
      </c>
      <c r="B1435" t="s">
        <v>823</v>
      </c>
      <c r="C1435">
        <v>84.11</v>
      </c>
    </row>
    <row r="1436" spans="1:3" ht="11.25" x14ac:dyDescent="0.2">
      <c r="A1436" t="s">
        <v>1187</v>
      </c>
      <c r="B1436" t="s">
        <v>428</v>
      </c>
      <c r="C1436">
        <v>95.6</v>
      </c>
    </row>
    <row r="1437" spans="1:3" ht="11.25" x14ac:dyDescent="0.2">
      <c r="A1437" t="s">
        <v>2106</v>
      </c>
      <c r="B1437" t="s">
        <v>428</v>
      </c>
      <c r="C1437">
        <v>95.6</v>
      </c>
    </row>
    <row r="1438" spans="1:3" ht="11.25" x14ac:dyDescent="0.2">
      <c r="A1438" t="s">
        <v>1251</v>
      </c>
      <c r="B1438" t="s">
        <v>428</v>
      </c>
      <c r="C1438">
        <v>95.6</v>
      </c>
    </row>
    <row r="1439" spans="1:3" ht="11.25" x14ac:dyDescent="0.2">
      <c r="A1439" t="s">
        <v>1629</v>
      </c>
      <c r="B1439" t="s">
        <v>428</v>
      </c>
      <c r="C1439">
        <v>95.6</v>
      </c>
    </row>
    <row r="1440" spans="1:3" ht="11.25" x14ac:dyDescent="0.2">
      <c r="A1440" t="s">
        <v>472</v>
      </c>
      <c r="B1440" t="s">
        <v>428</v>
      </c>
      <c r="C1440">
        <v>95.6</v>
      </c>
    </row>
    <row r="1441" spans="1:3" ht="11.25" x14ac:dyDescent="0.2">
      <c r="A1441" t="s">
        <v>1691</v>
      </c>
      <c r="B1441" t="s">
        <v>828</v>
      </c>
      <c r="C1441">
        <v>520</v>
      </c>
    </row>
    <row r="1442" spans="1:3" ht="11.25" x14ac:dyDescent="0.2">
      <c r="A1442" t="s">
        <v>1946</v>
      </c>
      <c r="B1442" t="s">
        <v>823</v>
      </c>
      <c r="C1442">
        <v>84.11</v>
      </c>
    </row>
    <row r="1443" spans="1:3" ht="11.25" x14ac:dyDescent="0.2">
      <c r="A1443" t="s">
        <v>1282</v>
      </c>
      <c r="B1443" t="s">
        <v>823</v>
      </c>
      <c r="C1443">
        <v>84.11</v>
      </c>
    </row>
    <row r="1444" spans="1:3" ht="11.25" x14ac:dyDescent="0.2">
      <c r="A1444" t="s">
        <v>822</v>
      </c>
      <c r="B1444" t="s">
        <v>823</v>
      </c>
      <c r="C1444">
        <v>84.11</v>
      </c>
    </row>
    <row r="1445" spans="1:3" ht="11.25" x14ac:dyDescent="0.2">
      <c r="A1445" t="s">
        <v>473</v>
      </c>
      <c r="B1445" t="s">
        <v>428</v>
      </c>
      <c r="C1445">
        <v>95.6</v>
      </c>
    </row>
    <row r="1446" spans="1:3" ht="11.25" x14ac:dyDescent="0.2">
      <c r="A1446" t="s">
        <v>2152</v>
      </c>
      <c r="B1446" t="s">
        <v>428</v>
      </c>
      <c r="C1446">
        <v>95.6</v>
      </c>
    </row>
    <row r="1447" spans="1:3" ht="11.25" x14ac:dyDescent="0.2">
      <c r="A1447" t="s">
        <v>1711</v>
      </c>
      <c r="B1447" t="s">
        <v>580</v>
      </c>
      <c r="C1447">
        <v>86.31</v>
      </c>
    </row>
    <row r="1448" spans="1:3" ht="11.25" x14ac:dyDescent="0.2">
      <c r="A1448" t="s">
        <v>1739</v>
      </c>
      <c r="B1448" t="s">
        <v>428</v>
      </c>
      <c r="C1448">
        <v>95.6</v>
      </c>
    </row>
    <row r="1449" spans="1:3" ht="11.25" x14ac:dyDescent="0.2">
      <c r="A1449" t="s">
        <v>1648</v>
      </c>
      <c r="B1449" t="s">
        <v>559</v>
      </c>
      <c r="C1449">
        <v>187.55</v>
      </c>
    </row>
    <row r="1450" spans="1:3" ht="11.25" x14ac:dyDescent="0.2">
      <c r="A1450" t="s">
        <v>4176</v>
      </c>
      <c r="B1450" t="s">
        <v>3954</v>
      </c>
      <c r="C1450">
        <v>411.82</v>
      </c>
    </row>
    <row r="1451" spans="1:3" ht="11.25" x14ac:dyDescent="0.2">
      <c r="A1451" t="s">
        <v>4184</v>
      </c>
      <c r="B1451" t="s">
        <v>3954</v>
      </c>
      <c r="C1451">
        <v>411.82</v>
      </c>
    </row>
    <row r="1452" spans="1:3" ht="11.25" x14ac:dyDescent="0.2">
      <c r="A1452" t="s">
        <v>4106</v>
      </c>
      <c r="B1452" t="s">
        <v>3954</v>
      </c>
      <c r="C1452">
        <v>411.82</v>
      </c>
    </row>
    <row r="1453" spans="1:3" ht="11.25" x14ac:dyDescent="0.2">
      <c r="A1453" t="s">
        <v>4150</v>
      </c>
      <c r="B1453" t="s">
        <v>3954</v>
      </c>
      <c r="C1453">
        <v>411.82</v>
      </c>
    </row>
    <row r="1454" spans="1:3" ht="11.25" x14ac:dyDescent="0.2">
      <c r="A1454" t="s">
        <v>4209</v>
      </c>
      <c r="B1454" t="s">
        <v>3954</v>
      </c>
      <c r="C1454">
        <v>411.82</v>
      </c>
    </row>
    <row r="1455" spans="1:3" ht="11.25" x14ac:dyDescent="0.2">
      <c r="A1455" t="s">
        <v>4087</v>
      </c>
      <c r="B1455" t="s">
        <v>3954</v>
      </c>
      <c r="C1455">
        <v>411.82</v>
      </c>
    </row>
    <row r="1456" spans="1:3" ht="11.25" x14ac:dyDescent="0.2">
      <c r="A1456" t="s">
        <v>4214</v>
      </c>
      <c r="B1456" t="s">
        <v>3954</v>
      </c>
      <c r="C1456">
        <v>411.82</v>
      </c>
    </row>
    <row r="1457" spans="1:3" ht="11.25" x14ac:dyDescent="0.2">
      <c r="A1457" t="s">
        <v>4036</v>
      </c>
      <c r="B1457" t="s">
        <v>3954</v>
      </c>
      <c r="C1457">
        <v>411.82</v>
      </c>
    </row>
    <row r="1458" spans="1:3" ht="11.25" x14ac:dyDescent="0.2">
      <c r="A1458" t="s">
        <v>4164</v>
      </c>
      <c r="B1458" t="s">
        <v>3954</v>
      </c>
      <c r="C1458">
        <v>411.82</v>
      </c>
    </row>
    <row r="1459" spans="1:3" ht="11.25" x14ac:dyDescent="0.2">
      <c r="A1459" t="s">
        <v>4182</v>
      </c>
      <c r="B1459" t="s">
        <v>3954</v>
      </c>
      <c r="C1459">
        <v>411.82</v>
      </c>
    </row>
    <row r="1460" spans="1:3" ht="11.25" x14ac:dyDescent="0.2">
      <c r="A1460" t="s">
        <v>4007</v>
      </c>
      <c r="B1460" t="s">
        <v>3954</v>
      </c>
      <c r="C1460">
        <v>411.82</v>
      </c>
    </row>
    <row r="1461" spans="1:3" ht="11.25" x14ac:dyDescent="0.2">
      <c r="A1461" t="s">
        <v>4197</v>
      </c>
      <c r="B1461" t="s">
        <v>3954</v>
      </c>
      <c r="C1461">
        <v>411.82</v>
      </c>
    </row>
    <row r="1462" spans="1:3" ht="11.25" x14ac:dyDescent="0.2">
      <c r="A1462" t="s">
        <v>4015</v>
      </c>
      <c r="B1462" t="s">
        <v>3954</v>
      </c>
      <c r="C1462">
        <v>411.82</v>
      </c>
    </row>
    <row r="1463" spans="1:3" ht="11.25" x14ac:dyDescent="0.2">
      <c r="A1463" t="s">
        <v>4189</v>
      </c>
      <c r="B1463" t="s">
        <v>3954</v>
      </c>
      <c r="C1463">
        <v>411.82</v>
      </c>
    </row>
    <row r="1464" spans="1:3" ht="11.25" x14ac:dyDescent="0.2">
      <c r="A1464" t="s">
        <v>2301</v>
      </c>
      <c r="B1464" t="s">
        <v>428</v>
      </c>
      <c r="C1464">
        <v>95.6</v>
      </c>
    </row>
    <row r="1465" spans="1:3" ht="11.25" x14ac:dyDescent="0.2">
      <c r="A1465" t="s">
        <v>1952</v>
      </c>
      <c r="B1465" t="s">
        <v>598</v>
      </c>
      <c r="C1465">
        <v>137.38999999999999</v>
      </c>
    </row>
    <row r="1466" spans="1:3" ht="11.25" x14ac:dyDescent="0.2">
      <c r="A1466" t="s">
        <v>1784</v>
      </c>
      <c r="B1466" t="s">
        <v>1785</v>
      </c>
      <c r="C1466">
        <v>107.64</v>
      </c>
    </row>
    <row r="1467" spans="1:3" ht="11.25" x14ac:dyDescent="0.2">
      <c r="A1467" t="s">
        <v>635</v>
      </c>
      <c r="B1467" t="s">
        <v>428</v>
      </c>
      <c r="C1467">
        <v>95.6</v>
      </c>
    </row>
    <row r="1468" spans="1:3" ht="11.25" x14ac:dyDescent="0.2">
      <c r="A1468" t="s">
        <v>2115</v>
      </c>
      <c r="B1468" t="s">
        <v>428</v>
      </c>
      <c r="C1468">
        <v>95.6</v>
      </c>
    </row>
    <row r="1469" spans="1:3" ht="11.25" x14ac:dyDescent="0.2">
      <c r="A1469" t="s">
        <v>2295</v>
      </c>
      <c r="B1469" t="s">
        <v>428</v>
      </c>
      <c r="C1469">
        <v>95.6</v>
      </c>
    </row>
    <row r="1470" spans="1:3" ht="11.25" x14ac:dyDescent="0.2">
      <c r="A1470" t="s">
        <v>1637</v>
      </c>
      <c r="B1470" t="s">
        <v>428</v>
      </c>
      <c r="C1470">
        <v>95.6</v>
      </c>
    </row>
    <row r="1471" spans="1:3" ht="11.25" x14ac:dyDescent="0.2">
      <c r="A1471" t="s">
        <v>517</v>
      </c>
      <c r="B1471" t="s">
        <v>428</v>
      </c>
      <c r="C1471">
        <v>95.6</v>
      </c>
    </row>
    <row r="1472" spans="1:3" ht="11.25" x14ac:dyDescent="0.2">
      <c r="A1472" t="s">
        <v>1272</v>
      </c>
      <c r="B1472" t="s">
        <v>971</v>
      </c>
      <c r="C1472">
        <v>431.62</v>
      </c>
    </row>
    <row r="1473" spans="1:3" ht="11.25" x14ac:dyDescent="0.2">
      <c r="A1473" t="s">
        <v>2031</v>
      </c>
      <c r="B1473" t="s">
        <v>971</v>
      </c>
      <c r="C1473">
        <v>431.62</v>
      </c>
    </row>
    <row r="1474" spans="1:3" ht="11.25" x14ac:dyDescent="0.2">
      <c r="A1474" t="s">
        <v>2273</v>
      </c>
      <c r="B1474" t="s">
        <v>559</v>
      </c>
      <c r="C1474">
        <v>187.55</v>
      </c>
    </row>
    <row r="1475" spans="1:3" ht="11.25" x14ac:dyDescent="0.2">
      <c r="A1475" t="s">
        <v>1815</v>
      </c>
      <c r="B1475" t="s">
        <v>559</v>
      </c>
      <c r="C1475">
        <v>187.55</v>
      </c>
    </row>
    <row r="1476" spans="1:3" ht="11.25" x14ac:dyDescent="0.2">
      <c r="A1476" t="s">
        <v>1317</v>
      </c>
      <c r="B1476" t="s">
        <v>559</v>
      </c>
      <c r="C1476">
        <v>187.55</v>
      </c>
    </row>
    <row r="1477" spans="1:3" ht="11.25" x14ac:dyDescent="0.2">
      <c r="A1477" t="s">
        <v>1304</v>
      </c>
      <c r="B1477" t="s">
        <v>559</v>
      </c>
      <c r="C1477">
        <v>187.55</v>
      </c>
    </row>
    <row r="1478" spans="1:3" ht="11.25" x14ac:dyDescent="0.2">
      <c r="A1478" t="s">
        <v>1323</v>
      </c>
      <c r="B1478" t="s">
        <v>559</v>
      </c>
      <c r="C1478">
        <v>187.55</v>
      </c>
    </row>
    <row r="1479" spans="1:3" ht="11.25" x14ac:dyDescent="0.2">
      <c r="A1479" t="s">
        <v>1762</v>
      </c>
      <c r="B1479" t="s">
        <v>559</v>
      </c>
      <c r="C1479">
        <v>187.55</v>
      </c>
    </row>
    <row r="1480" spans="1:3" ht="11.25" x14ac:dyDescent="0.2">
      <c r="A1480" t="s">
        <v>1763</v>
      </c>
      <c r="B1480" t="s">
        <v>559</v>
      </c>
      <c r="C1480">
        <v>187.55</v>
      </c>
    </row>
    <row r="1481" spans="1:3" ht="11.25" x14ac:dyDescent="0.2">
      <c r="A1481" t="s">
        <v>2242</v>
      </c>
      <c r="B1481" t="s">
        <v>559</v>
      </c>
      <c r="C1481">
        <v>187.55</v>
      </c>
    </row>
    <row r="1482" spans="1:3" ht="11.25" x14ac:dyDescent="0.2">
      <c r="A1482" t="s">
        <v>1274</v>
      </c>
      <c r="B1482" t="s">
        <v>559</v>
      </c>
      <c r="C1482">
        <v>187.55</v>
      </c>
    </row>
    <row r="1483" spans="1:3" ht="11.25" x14ac:dyDescent="0.2">
      <c r="A1483" t="s">
        <v>1046</v>
      </c>
      <c r="B1483" t="s">
        <v>559</v>
      </c>
      <c r="C1483">
        <v>946.51</v>
      </c>
    </row>
    <row r="1484" spans="1:3" ht="11.25" x14ac:dyDescent="0.2">
      <c r="A1484" t="s">
        <v>1455</v>
      </c>
      <c r="B1484" t="s">
        <v>436</v>
      </c>
      <c r="C1484">
        <v>545.20000000000005</v>
      </c>
    </row>
    <row r="1485" spans="1:3" ht="11.25" x14ac:dyDescent="0.2">
      <c r="A1485" t="s">
        <v>1148</v>
      </c>
      <c r="B1485" t="s">
        <v>481</v>
      </c>
      <c r="C1485">
        <v>414.82</v>
      </c>
    </row>
    <row r="1486" spans="1:3" ht="11.25" x14ac:dyDescent="0.2">
      <c r="A1486" t="s">
        <v>2182</v>
      </c>
      <c r="B1486" t="s">
        <v>481</v>
      </c>
      <c r="C1486">
        <v>414.82</v>
      </c>
    </row>
    <row r="1487" spans="1:3" ht="11.25" x14ac:dyDescent="0.2">
      <c r="A1487" t="s">
        <v>679</v>
      </c>
      <c r="B1487" t="s">
        <v>481</v>
      </c>
      <c r="C1487">
        <v>414.82</v>
      </c>
    </row>
    <row r="1488" spans="1:3" ht="11.25" x14ac:dyDescent="0.2">
      <c r="A1488" t="s">
        <v>417</v>
      </c>
      <c r="B1488" t="s">
        <v>418</v>
      </c>
      <c r="C1488">
        <v>218.22</v>
      </c>
    </row>
    <row r="1489" spans="1:3" ht="11.25" x14ac:dyDescent="0.2">
      <c r="A1489" t="s">
        <v>1392</v>
      </c>
      <c r="B1489" t="s">
        <v>593</v>
      </c>
      <c r="C1489">
        <v>1700.12</v>
      </c>
    </row>
    <row r="1490" spans="1:3" ht="11.25" x14ac:dyDescent="0.2">
      <c r="A1490" t="s">
        <v>2233</v>
      </c>
      <c r="B1490" t="s">
        <v>456</v>
      </c>
      <c r="C1490">
        <v>1198.17</v>
      </c>
    </row>
    <row r="1491" spans="1:3" ht="11.25" x14ac:dyDescent="0.2">
      <c r="A1491" t="s">
        <v>1874</v>
      </c>
      <c r="B1491" t="s">
        <v>456</v>
      </c>
      <c r="C1491">
        <v>1198.17</v>
      </c>
    </row>
    <row r="1492" spans="1:3" ht="11.25" x14ac:dyDescent="0.2">
      <c r="A1492" t="s">
        <v>1470</v>
      </c>
      <c r="B1492" t="s">
        <v>456</v>
      </c>
      <c r="C1492">
        <v>1198.17</v>
      </c>
    </row>
    <row r="1493" spans="1:3" ht="11.25" x14ac:dyDescent="0.2">
      <c r="A1493" t="s">
        <v>459</v>
      </c>
      <c r="B1493" t="s">
        <v>456</v>
      </c>
      <c r="C1493">
        <v>1198.17</v>
      </c>
    </row>
    <row r="1494" spans="1:3" ht="11.25" x14ac:dyDescent="0.2">
      <c r="A1494" t="s">
        <v>2228</v>
      </c>
      <c r="B1494" t="s">
        <v>456</v>
      </c>
      <c r="C1494">
        <v>1198.17</v>
      </c>
    </row>
    <row r="1495" spans="1:3" ht="11.25" x14ac:dyDescent="0.2">
      <c r="A1495" t="s">
        <v>761</v>
      </c>
      <c r="B1495" t="s">
        <v>456</v>
      </c>
      <c r="C1495">
        <v>1198.17</v>
      </c>
    </row>
    <row r="1496" spans="1:3" ht="11.25" x14ac:dyDescent="0.2">
      <c r="A1496" t="s">
        <v>1131</v>
      </c>
      <c r="B1496" t="s">
        <v>456</v>
      </c>
      <c r="C1496">
        <v>1198.17</v>
      </c>
    </row>
    <row r="1497" spans="1:3" ht="11.25" x14ac:dyDescent="0.2">
      <c r="A1497" t="s">
        <v>1130</v>
      </c>
      <c r="B1497" t="s">
        <v>456</v>
      </c>
      <c r="C1497">
        <v>1198.17</v>
      </c>
    </row>
    <row r="1498" spans="1:3" ht="11.25" x14ac:dyDescent="0.2">
      <c r="A1498" t="s">
        <v>1880</v>
      </c>
      <c r="B1498" t="s">
        <v>456</v>
      </c>
      <c r="C1498">
        <v>1198.17</v>
      </c>
    </row>
    <row r="1499" spans="1:3" ht="11.25" x14ac:dyDescent="0.2">
      <c r="A1499" t="s">
        <v>1519</v>
      </c>
      <c r="B1499" t="s">
        <v>456</v>
      </c>
      <c r="C1499">
        <v>1198.17</v>
      </c>
    </row>
    <row r="1500" spans="1:3" ht="11.25" x14ac:dyDescent="0.2">
      <c r="A1500" t="s">
        <v>2226</v>
      </c>
      <c r="B1500" t="s">
        <v>456</v>
      </c>
      <c r="C1500">
        <v>1198.17</v>
      </c>
    </row>
    <row r="1501" spans="1:3" ht="11.25" x14ac:dyDescent="0.2">
      <c r="A1501" t="s">
        <v>765</v>
      </c>
      <c r="B1501" t="s">
        <v>456</v>
      </c>
      <c r="C1501">
        <v>1198.17</v>
      </c>
    </row>
    <row r="1502" spans="1:3" ht="11.25" x14ac:dyDescent="0.2">
      <c r="A1502" t="s">
        <v>1518</v>
      </c>
      <c r="B1502" t="s">
        <v>456</v>
      </c>
      <c r="C1502">
        <v>1198.17</v>
      </c>
    </row>
    <row r="1503" spans="1:3" ht="11.25" x14ac:dyDescent="0.2">
      <c r="A1503" t="s">
        <v>968</v>
      </c>
      <c r="B1503" t="s">
        <v>664</v>
      </c>
      <c r="C1503">
        <v>722.68</v>
      </c>
    </row>
    <row r="1504" spans="1:3" ht="11.25" x14ac:dyDescent="0.2">
      <c r="A1504" t="s">
        <v>665</v>
      </c>
      <c r="B1504" t="s">
        <v>664</v>
      </c>
      <c r="C1504">
        <v>722.68</v>
      </c>
    </row>
    <row r="1505" spans="1:3" ht="11.25" x14ac:dyDescent="0.2">
      <c r="A1505" t="s">
        <v>949</v>
      </c>
      <c r="B1505" t="s">
        <v>664</v>
      </c>
      <c r="C1505">
        <v>722.68</v>
      </c>
    </row>
    <row r="1506" spans="1:3" ht="11.25" x14ac:dyDescent="0.2">
      <c r="A1506" t="s">
        <v>702</v>
      </c>
      <c r="B1506" t="s">
        <v>428</v>
      </c>
      <c r="C1506">
        <v>338.61</v>
      </c>
    </row>
    <row r="1507" spans="1:3" ht="11.25" x14ac:dyDescent="0.2">
      <c r="A1507" t="s">
        <v>766</v>
      </c>
      <c r="B1507" t="s">
        <v>428</v>
      </c>
      <c r="C1507">
        <v>338.61</v>
      </c>
    </row>
    <row r="1508" spans="1:3" ht="11.25" x14ac:dyDescent="0.2">
      <c r="A1508" t="s">
        <v>1530</v>
      </c>
      <c r="B1508" t="s">
        <v>428</v>
      </c>
      <c r="C1508">
        <v>338.61</v>
      </c>
    </row>
    <row r="1509" spans="1:3" ht="11.25" x14ac:dyDescent="0.2">
      <c r="A1509" t="s">
        <v>802</v>
      </c>
      <c r="B1509" t="s">
        <v>428</v>
      </c>
      <c r="C1509">
        <v>338.61</v>
      </c>
    </row>
    <row r="1510" spans="1:3" ht="11.25" x14ac:dyDescent="0.2">
      <c r="A1510" t="s">
        <v>670</v>
      </c>
      <c r="B1510" t="s">
        <v>428</v>
      </c>
      <c r="C1510">
        <v>338.61</v>
      </c>
    </row>
    <row r="1511" spans="1:3" ht="11.25" x14ac:dyDescent="0.2">
      <c r="A1511" t="s">
        <v>2180</v>
      </c>
      <c r="B1511" t="s">
        <v>428</v>
      </c>
      <c r="C1511">
        <v>338.61</v>
      </c>
    </row>
    <row r="1512" spans="1:3" ht="11.25" x14ac:dyDescent="0.2">
      <c r="A1512" t="s">
        <v>1531</v>
      </c>
      <c r="B1512" t="s">
        <v>428</v>
      </c>
      <c r="C1512">
        <v>338.61</v>
      </c>
    </row>
    <row r="1513" spans="1:3" ht="11.25" x14ac:dyDescent="0.2">
      <c r="A1513" t="s">
        <v>707</v>
      </c>
      <c r="B1513" t="s">
        <v>428</v>
      </c>
      <c r="C1513">
        <v>338.61</v>
      </c>
    </row>
    <row r="1514" spans="1:3" ht="11.25" x14ac:dyDescent="0.2">
      <c r="A1514" t="s">
        <v>792</v>
      </c>
      <c r="B1514" t="s">
        <v>428</v>
      </c>
      <c r="C1514">
        <v>338.61</v>
      </c>
    </row>
    <row r="1515" spans="1:3" ht="11.25" x14ac:dyDescent="0.2">
      <c r="A1515" t="s">
        <v>961</v>
      </c>
      <c r="B1515" t="s">
        <v>428</v>
      </c>
      <c r="C1515">
        <v>338.61</v>
      </c>
    </row>
    <row r="1516" spans="1:3" ht="11.25" x14ac:dyDescent="0.2">
      <c r="A1516" t="s">
        <v>709</v>
      </c>
      <c r="B1516" t="s">
        <v>428</v>
      </c>
      <c r="C1516">
        <v>338.61</v>
      </c>
    </row>
    <row r="1517" spans="1:3" ht="11.25" x14ac:dyDescent="0.2">
      <c r="A1517" t="s">
        <v>1942</v>
      </c>
      <c r="B1517" t="s">
        <v>1943</v>
      </c>
      <c r="C1517">
        <v>700.83</v>
      </c>
    </row>
    <row r="1518" spans="1:3" ht="11.25" x14ac:dyDescent="0.2">
      <c r="A1518" t="s">
        <v>592</v>
      </c>
      <c r="B1518" t="s">
        <v>593</v>
      </c>
      <c r="C1518">
        <v>1700.12</v>
      </c>
    </row>
    <row r="1519" spans="1:3" ht="11.25" x14ac:dyDescent="0.2">
      <c r="A1519" t="s">
        <v>478</v>
      </c>
      <c r="B1519" t="s">
        <v>475</v>
      </c>
      <c r="C1519">
        <v>1074.3699999999999</v>
      </c>
    </row>
    <row r="1520" spans="1:3" ht="11.25" x14ac:dyDescent="0.2">
      <c r="A1520" t="s">
        <v>1123</v>
      </c>
      <c r="B1520" t="s">
        <v>475</v>
      </c>
      <c r="C1520">
        <v>1074.3699999999999</v>
      </c>
    </row>
    <row r="1521" spans="1:3" ht="11.25" x14ac:dyDescent="0.2">
      <c r="A1521" t="s">
        <v>477</v>
      </c>
      <c r="B1521" t="s">
        <v>475</v>
      </c>
      <c r="C1521">
        <v>1074.3699999999999</v>
      </c>
    </row>
    <row r="1522" spans="1:3" ht="11.25" x14ac:dyDescent="0.2">
      <c r="A1522" t="s">
        <v>779</v>
      </c>
      <c r="B1522" t="s">
        <v>475</v>
      </c>
      <c r="C1522">
        <v>1074.3699999999999</v>
      </c>
    </row>
    <row r="1523" spans="1:3" ht="11.25" x14ac:dyDescent="0.2">
      <c r="A1523" t="s">
        <v>835</v>
      </c>
      <c r="B1523" t="s">
        <v>475</v>
      </c>
      <c r="C1523">
        <v>1074.3699999999999</v>
      </c>
    </row>
    <row r="1524" spans="1:3" ht="11.25" x14ac:dyDescent="0.2">
      <c r="A1524" t="s">
        <v>1516</v>
      </c>
      <c r="B1524" t="s">
        <v>475</v>
      </c>
      <c r="C1524">
        <v>1074.3699999999999</v>
      </c>
    </row>
    <row r="1525" spans="1:3" ht="11.25" x14ac:dyDescent="0.2">
      <c r="A1525" t="s">
        <v>1451</v>
      </c>
      <c r="B1525" t="s">
        <v>475</v>
      </c>
      <c r="C1525">
        <v>1074.3699999999999</v>
      </c>
    </row>
    <row r="1526" spans="1:3" ht="11.25" x14ac:dyDescent="0.2">
      <c r="A1526" t="s">
        <v>476</v>
      </c>
      <c r="B1526" t="s">
        <v>475</v>
      </c>
      <c r="C1526">
        <v>1074.3699999999999</v>
      </c>
    </row>
    <row r="1527" spans="1:3" ht="11.25" x14ac:dyDescent="0.2">
      <c r="A1527" t="s">
        <v>839</v>
      </c>
      <c r="B1527" t="s">
        <v>475</v>
      </c>
      <c r="C1527">
        <v>1074.3699999999999</v>
      </c>
    </row>
    <row r="1528" spans="1:3" ht="11.25" x14ac:dyDescent="0.2">
      <c r="A1528" t="s">
        <v>840</v>
      </c>
      <c r="B1528" t="s">
        <v>475</v>
      </c>
      <c r="C1528">
        <v>1074.3699999999999</v>
      </c>
    </row>
    <row r="1529" spans="1:3" ht="11.25" x14ac:dyDescent="0.2">
      <c r="A1529" t="s">
        <v>1913</v>
      </c>
      <c r="B1529" t="s">
        <v>1097</v>
      </c>
      <c r="C1529">
        <v>1372.69</v>
      </c>
    </row>
    <row r="1530" spans="1:3" ht="11.25" x14ac:dyDescent="0.2">
      <c r="A1530" t="s">
        <v>1944</v>
      </c>
      <c r="B1530" t="s">
        <v>1097</v>
      </c>
      <c r="C1530">
        <v>1372.68</v>
      </c>
    </row>
    <row r="1531" spans="1:3" ht="11.25" x14ac:dyDescent="0.2">
      <c r="A1531" t="s">
        <v>2289</v>
      </c>
      <c r="B1531" t="s">
        <v>2290</v>
      </c>
      <c r="C1531">
        <v>1232.48</v>
      </c>
    </row>
    <row r="1532" spans="1:3" ht="11.25" x14ac:dyDescent="0.2">
      <c r="A1532" t="s">
        <v>2291</v>
      </c>
      <c r="B1532" t="s">
        <v>1943</v>
      </c>
      <c r="C1532">
        <v>700.83</v>
      </c>
    </row>
    <row r="1533" spans="1:3" ht="11.25" x14ac:dyDescent="0.2">
      <c r="A1533" t="s">
        <v>1403</v>
      </c>
      <c r="B1533" t="s">
        <v>452</v>
      </c>
      <c r="C1533">
        <v>1010.45</v>
      </c>
    </row>
    <row r="1534" spans="1:3" ht="11.25" x14ac:dyDescent="0.2">
      <c r="A1534" t="s">
        <v>520</v>
      </c>
      <c r="B1534" t="s">
        <v>454</v>
      </c>
      <c r="C1534">
        <v>588.70000000000005</v>
      </c>
    </row>
    <row r="1535" spans="1:3" ht="11.25" x14ac:dyDescent="0.2">
      <c r="A1535" t="s">
        <v>2063</v>
      </c>
      <c r="B1535" t="s">
        <v>523</v>
      </c>
      <c r="C1535">
        <v>1234.1600000000001</v>
      </c>
    </row>
    <row r="1536" spans="1:3" ht="11.25" x14ac:dyDescent="0.2">
      <c r="A1536" t="s">
        <v>1936</v>
      </c>
      <c r="B1536" t="s">
        <v>523</v>
      </c>
      <c r="C1536">
        <v>1234.1600000000001</v>
      </c>
    </row>
    <row r="1537" spans="1:3" ht="11.25" x14ac:dyDescent="0.2">
      <c r="A1537" t="s">
        <v>1500</v>
      </c>
      <c r="B1537" t="s">
        <v>428</v>
      </c>
      <c r="C1537">
        <v>134.59</v>
      </c>
    </row>
    <row r="1538" spans="1:3" ht="11.25" x14ac:dyDescent="0.2">
      <c r="A1538" t="s">
        <v>1089</v>
      </c>
      <c r="B1538" t="s">
        <v>428</v>
      </c>
      <c r="C1538">
        <v>134.59</v>
      </c>
    </row>
    <row r="1539" spans="1:3" ht="11.25" x14ac:dyDescent="0.2">
      <c r="A1539" t="s">
        <v>2062</v>
      </c>
      <c r="B1539" t="s">
        <v>428</v>
      </c>
      <c r="C1539">
        <v>134.59</v>
      </c>
    </row>
    <row r="1540" spans="1:3" ht="11.25" x14ac:dyDescent="0.2">
      <c r="A1540" t="s">
        <v>1085</v>
      </c>
      <c r="B1540" t="s">
        <v>527</v>
      </c>
      <c r="C1540">
        <v>698.65</v>
      </c>
    </row>
    <row r="1541" spans="1:3" ht="11.25" x14ac:dyDescent="0.2">
      <c r="A1541" t="s">
        <v>530</v>
      </c>
      <c r="B1541" t="s">
        <v>527</v>
      </c>
      <c r="C1541">
        <v>698.65</v>
      </c>
    </row>
    <row r="1542" spans="1:3" ht="11.25" x14ac:dyDescent="0.2">
      <c r="A1542" t="s">
        <v>526</v>
      </c>
      <c r="B1542" t="s">
        <v>527</v>
      </c>
      <c r="C1542">
        <v>698.65</v>
      </c>
    </row>
    <row r="1543" spans="1:3" ht="11.25" x14ac:dyDescent="0.2">
      <c r="A1543" t="s">
        <v>1399</v>
      </c>
      <c r="B1543" t="s">
        <v>527</v>
      </c>
      <c r="C1543">
        <v>698.66</v>
      </c>
    </row>
    <row r="1544" spans="1:3" ht="11.25" x14ac:dyDescent="0.2">
      <c r="A1544" t="s">
        <v>531</v>
      </c>
      <c r="B1544" t="s">
        <v>532</v>
      </c>
      <c r="C1544">
        <v>1278.9000000000001</v>
      </c>
    </row>
    <row r="1545" spans="1:3" ht="11.25" x14ac:dyDescent="0.2">
      <c r="A1545" t="s">
        <v>524</v>
      </c>
      <c r="B1545" t="s">
        <v>525</v>
      </c>
      <c r="C1545">
        <v>836.97</v>
      </c>
    </row>
    <row r="1546" spans="1:3" ht="11.25" x14ac:dyDescent="0.2">
      <c r="A1546" t="s">
        <v>1935</v>
      </c>
      <c r="B1546" t="s">
        <v>523</v>
      </c>
      <c r="C1546">
        <v>1234.1600000000001</v>
      </c>
    </row>
    <row r="1547" spans="1:3" ht="11.25" x14ac:dyDescent="0.2">
      <c r="A1547" t="s">
        <v>1113</v>
      </c>
      <c r="B1547" t="s">
        <v>1114</v>
      </c>
      <c r="C1547">
        <v>1250.5</v>
      </c>
    </row>
    <row r="1548" spans="1:3" ht="11.25" x14ac:dyDescent="0.2">
      <c r="A1548" t="s">
        <v>521</v>
      </c>
      <c r="B1548" t="s">
        <v>454</v>
      </c>
      <c r="C1548">
        <v>588.70000000000005</v>
      </c>
    </row>
    <row r="1549" spans="1:3" ht="11.25" x14ac:dyDescent="0.2">
      <c r="A1549" t="s">
        <v>1456</v>
      </c>
      <c r="B1549" t="s">
        <v>432</v>
      </c>
      <c r="C1549">
        <v>996.87</v>
      </c>
    </row>
    <row r="1550" spans="1:3" ht="11.25" x14ac:dyDescent="0.2">
      <c r="A1550" t="s">
        <v>1404</v>
      </c>
      <c r="B1550" t="s">
        <v>1405</v>
      </c>
      <c r="C1550">
        <v>1227.67</v>
      </c>
    </row>
    <row r="1551" spans="1:3" ht="11.25" x14ac:dyDescent="0.2">
      <c r="A1551" t="s">
        <v>2140</v>
      </c>
      <c r="B1551" t="s">
        <v>418</v>
      </c>
      <c r="C1551">
        <v>218.22</v>
      </c>
    </row>
    <row r="1552" spans="1:3" ht="11.25" x14ac:dyDescent="0.2">
      <c r="A1552" t="s">
        <v>2281</v>
      </c>
      <c r="B1552" t="s">
        <v>428</v>
      </c>
      <c r="C1552">
        <v>338.61</v>
      </c>
    </row>
    <row r="1553" spans="1:3" ht="11.25" x14ac:dyDescent="0.2">
      <c r="A1553" t="s">
        <v>1932</v>
      </c>
      <c r="B1553" t="s">
        <v>428</v>
      </c>
      <c r="C1553">
        <v>338.61</v>
      </c>
    </row>
    <row r="1554" spans="1:3" ht="11.25" x14ac:dyDescent="0.2">
      <c r="A1554" t="s">
        <v>979</v>
      </c>
      <c r="B1554" t="s">
        <v>428</v>
      </c>
      <c r="C1554">
        <v>338.61</v>
      </c>
    </row>
    <row r="1555" spans="1:3" ht="11.25" x14ac:dyDescent="0.2">
      <c r="A1555" t="s">
        <v>978</v>
      </c>
      <c r="B1555" t="s">
        <v>428</v>
      </c>
      <c r="C1555">
        <v>338.61</v>
      </c>
    </row>
    <row r="1556" spans="1:3" ht="11.25" x14ac:dyDescent="0.2">
      <c r="A1556" t="s">
        <v>976</v>
      </c>
      <c r="B1556" t="s">
        <v>428</v>
      </c>
      <c r="C1556">
        <v>338.61</v>
      </c>
    </row>
    <row r="1557" spans="1:3" ht="11.25" x14ac:dyDescent="0.2">
      <c r="A1557" t="s">
        <v>662</v>
      </c>
      <c r="B1557" t="s">
        <v>428</v>
      </c>
      <c r="C1557">
        <v>338.61</v>
      </c>
    </row>
    <row r="1558" spans="1:3" ht="11.25" x14ac:dyDescent="0.2">
      <c r="A1558" t="s">
        <v>695</v>
      </c>
      <c r="B1558" t="s">
        <v>428</v>
      </c>
      <c r="C1558">
        <v>338.61</v>
      </c>
    </row>
    <row r="1559" spans="1:3" ht="11.25" x14ac:dyDescent="0.2">
      <c r="A1559" t="s">
        <v>2202</v>
      </c>
      <c r="B1559" t="s">
        <v>629</v>
      </c>
      <c r="C1559">
        <v>840.42</v>
      </c>
    </row>
    <row r="1560" spans="1:3" ht="11.25" x14ac:dyDescent="0.2">
      <c r="A1560" t="s">
        <v>2205</v>
      </c>
      <c r="B1560" t="s">
        <v>629</v>
      </c>
      <c r="C1560">
        <v>840.42</v>
      </c>
    </row>
    <row r="1561" spans="1:3" ht="11.25" x14ac:dyDescent="0.2">
      <c r="A1561" t="s">
        <v>890</v>
      </c>
      <c r="B1561" t="s">
        <v>629</v>
      </c>
      <c r="C1561">
        <v>840.42</v>
      </c>
    </row>
    <row r="1562" spans="1:3" ht="11.25" x14ac:dyDescent="0.2">
      <c r="A1562" t="s">
        <v>889</v>
      </c>
      <c r="B1562" t="s">
        <v>629</v>
      </c>
      <c r="C1562">
        <v>840.42</v>
      </c>
    </row>
    <row r="1563" spans="1:3" ht="11.25" x14ac:dyDescent="0.2">
      <c r="A1563" t="s">
        <v>630</v>
      </c>
      <c r="B1563" t="s">
        <v>629</v>
      </c>
      <c r="C1563">
        <v>840.42</v>
      </c>
    </row>
    <row r="1564" spans="1:3" ht="11.25" x14ac:dyDescent="0.2">
      <c r="A1564" t="s">
        <v>622</v>
      </c>
      <c r="B1564" t="s">
        <v>559</v>
      </c>
      <c r="C1564">
        <v>946.51</v>
      </c>
    </row>
    <row r="1565" spans="1:3" ht="11.25" x14ac:dyDescent="0.2">
      <c r="A1565" t="s">
        <v>2000</v>
      </c>
      <c r="B1565" t="s">
        <v>559</v>
      </c>
      <c r="C1565">
        <v>946.51</v>
      </c>
    </row>
    <row r="1566" spans="1:3" ht="11.25" x14ac:dyDescent="0.2">
      <c r="A1566" t="s">
        <v>1559</v>
      </c>
      <c r="B1566" t="s">
        <v>559</v>
      </c>
      <c r="C1566">
        <v>946.51</v>
      </c>
    </row>
    <row r="1567" spans="1:3" ht="11.25" x14ac:dyDescent="0.2">
      <c r="A1567" t="s">
        <v>563</v>
      </c>
      <c r="B1567" t="s">
        <v>559</v>
      </c>
      <c r="C1567">
        <v>946.51</v>
      </c>
    </row>
    <row r="1568" spans="1:3" ht="11.25" x14ac:dyDescent="0.2">
      <c r="A1568" t="s">
        <v>556</v>
      </c>
      <c r="B1568" t="s">
        <v>418</v>
      </c>
      <c r="C1568">
        <v>218.22</v>
      </c>
    </row>
    <row r="1569" spans="1:3" ht="11.25" x14ac:dyDescent="0.2">
      <c r="A1569" t="s">
        <v>439</v>
      </c>
      <c r="B1569" t="s">
        <v>418</v>
      </c>
      <c r="C1569">
        <v>218.22</v>
      </c>
    </row>
    <row r="1570" spans="1:3" ht="11.25" x14ac:dyDescent="0.2">
      <c r="A1570" t="s">
        <v>2130</v>
      </c>
      <c r="B1570" t="s">
        <v>418</v>
      </c>
      <c r="C1570">
        <v>218.22</v>
      </c>
    </row>
    <row r="1571" spans="1:3" ht="11.25" x14ac:dyDescent="0.2">
      <c r="A1571" t="s">
        <v>1666</v>
      </c>
      <c r="B1571" t="s">
        <v>418</v>
      </c>
      <c r="C1571">
        <v>218.22</v>
      </c>
    </row>
    <row r="1572" spans="1:3" ht="11.25" x14ac:dyDescent="0.2">
      <c r="A1572" t="s">
        <v>555</v>
      </c>
      <c r="B1572" t="s">
        <v>418</v>
      </c>
      <c r="C1572">
        <v>218.22</v>
      </c>
    </row>
    <row r="1573" spans="1:3" ht="11.25" x14ac:dyDescent="0.2">
      <c r="A1573" t="s">
        <v>1667</v>
      </c>
      <c r="B1573" t="s">
        <v>418</v>
      </c>
      <c r="C1573">
        <v>218.22</v>
      </c>
    </row>
    <row r="1574" spans="1:3" ht="11.25" x14ac:dyDescent="0.2">
      <c r="A1574" t="s">
        <v>440</v>
      </c>
      <c r="B1574" t="s">
        <v>418</v>
      </c>
      <c r="C1574">
        <v>218.22</v>
      </c>
    </row>
    <row r="1575" spans="1:3" ht="11.25" x14ac:dyDescent="0.2">
      <c r="A1575" t="s">
        <v>2004</v>
      </c>
      <c r="B1575" t="s">
        <v>559</v>
      </c>
      <c r="C1575">
        <v>946.51</v>
      </c>
    </row>
    <row r="1576" spans="1:3" ht="11.25" x14ac:dyDescent="0.2">
      <c r="A1576" t="s">
        <v>1888</v>
      </c>
      <c r="B1576" t="s">
        <v>418</v>
      </c>
      <c r="C1576">
        <v>218.22</v>
      </c>
    </row>
    <row r="1577" spans="1:3" ht="11.25" x14ac:dyDescent="0.2">
      <c r="A1577" t="s">
        <v>547</v>
      </c>
      <c r="B1577" t="s">
        <v>418</v>
      </c>
      <c r="C1577">
        <v>218.22</v>
      </c>
    </row>
    <row r="1578" spans="1:3" ht="11.25" x14ac:dyDescent="0.2">
      <c r="A1578" t="s">
        <v>1104</v>
      </c>
      <c r="B1578" t="s">
        <v>418</v>
      </c>
      <c r="C1578">
        <v>218.22</v>
      </c>
    </row>
    <row r="1579" spans="1:3" ht="11.25" x14ac:dyDescent="0.2">
      <c r="A1579" t="s">
        <v>912</v>
      </c>
      <c r="B1579" t="s">
        <v>559</v>
      </c>
      <c r="C1579">
        <v>946.51</v>
      </c>
    </row>
    <row r="1580" spans="1:3" ht="11.25" x14ac:dyDescent="0.2">
      <c r="A1580" t="s">
        <v>2005</v>
      </c>
      <c r="B1580" t="s">
        <v>559</v>
      </c>
      <c r="C1580">
        <v>946.51</v>
      </c>
    </row>
    <row r="1581" spans="1:3" ht="11.25" x14ac:dyDescent="0.2">
      <c r="A1581" t="s">
        <v>1042</v>
      </c>
      <c r="B1581" t="s">
        <v>559</v>
      </c>
      <c r="C1581">
        <v>946.51</v>
      </c>
    </row>
    <row r="1582" spans="1:3" ht="11.25" x14ac:dyDescent="0.2">
      <c r="A1582" t="s">
        <v>914</v>
      </c>
      <c r="B1582" t="s">
        <v>559</v>
      </c>
      <c r="C1582">
        <v>946.51</v>
      </c>
    </row>
    <row r="1583" spans="1:3" ht="11.25" x14ac:dyDescent="0.2">
      <c r="A1583" t="s">
        <v>1766</v>
      </c>
      <c r="B1583" t="s">
        <v>559</v>
      </c>
      <c r="C1583">
        <v>946.51</v>
      </c>
    </row>
    <row r="1584" spans="1:3" ht="11.25" x14ac:dyDescent="0.2">
      <c r="A1584" t="s">
        <v>565</v>
      </c>
      <c r="B1584" t="s">
        <v>559</v>
      </c>
      <c r="C1584">
        <v>946.51</v>
      </c>
    </row>
    <row r="1585" spans="1:3" ht="11.25" x14ac:dyDescent="0.2">
      <c r="A1585" t="s">
        <v>1050</v>
      </c>
      <c r="B1585" t="s">
        <v>428</v>
      </c>
      <c r="C1585">
        <v>338.61</v>
      </c>
    </row>
    <row r="1586" spans="1:3" ht="11.25" x14ac:dyDescent="0.2">
      <c r="A1586" t="s">
        <v>962</v>
      </c>
      <c r="B1586" t="s">
        <v>428</v>
      </c>
      <c r="C1586">
        <v>338.61</v>
      </c>
    </row>
    <row r="1587" spans="1:3" ht="11.25" x14ac:dyDescent="0.2">
      <c r="A1587" t="s">
        <v>2154</v>
      </c>
      <c r="B1587" t="s">
        <v>428</v>
      </c>
      <c r="C1587">
        <v>338.61</v>
      </c>
    </row>
    <row r="1588" spans="1:3" ht="11.25" x14ac:dyDescent="0.2">
      <c r="A1588" t="s">
        <v>1535</v>
      </c>
      <c r="B1588" t="s">
        <v>428</v>
      </c>
      <c r="C1588">
        <v>338.61</v>
      </c>
    </row>
    <row r="1589" spans="1:3" ht="11.25" x14ac:dyDescent="0.2">
      <c r="A1589" t="s">
        <v>1388</v>
      </c>
      <c r="B1589" t="s">
        <v>619</v>
      </c>
      <c r="C1589">
        <v>445.3</v>
      </c>
    </row>
    <row r="1590" spans="1:3" ht="11.25" x14ac:dyDescent="0.2">
      <c r="A1590" t="s">
        <v>1005</v>
      </c>
      <c r="B1590" t="s">
        <v>559</v>
      </c>
      <c r="C1590">
        <v>1177.0999999999999</v>
      </c>
    </row>
    <row r="1591" spans="1:3" ht="11.25" x14ac:dyDescent="0.2">
      <c r="A1591" t="s">
        <v>2237</v>
      </c>
      <c r="B1591" t="s">
        <v>456</v>
      </c>
      <c r="C1591">
        <v>1198.17</v>
      </c>
    </row>
    <row r="1592" spans="1:3" ht="11.25" x14ac:dyDescent="0.2">
      <c r="A1592" t="s">
        <v>1856</v>
      </c>
      <c r="B1592" t="s">
        <v>428</v>
      </c>
      <c r="C1592">
        <v>358.99</v>
      </c>
    </row>
    <row r="1593" spans="1:3" ht="11.25" x14ac:dyDescent="0.2">
      <c r="A1593" t="s">
        <v>634</v>
      </c>
      <c r="B1593" t="s">
        <v>428</v>
      </c>
      <c r="C1593">
        <v>358.99</v>
      </c>
    </row>
    <row r="1594" spans="1:3" ht="11.25" x14ac:dyDescent="0.2">
      <c r="A1594" t="s">
        <v>1353</v>
      </c>
      <c r="B1594" t="s">
        <v>428</v>
      </c>
      <c r="C1594">
        <v>262.27</v>
      </c>
    </row>
    <row r="1595" spans="1:3" ht="11.25" x14ac:dyDescent="0.2">
      <c r="A1595" t="s">
        <v>1907</v>
      </c>
      <c r="B1595" t="s">
        <v>418</v>
      </c>
      <c r="C1595">
        <v>218.22</v>
      </c>
    </row>
    <row r="1596" spans="1:3" ht="11.25" x14ac:dyDescent="0.2">
      <c r="A1596" t="s">
        <v>638</v>
      </c>
      <c r="B1596" t="s">
        <v>428</v>
      </c>
      <c r="C1596">
        <v>262.27</v>
      </c>
    </row>
    <row r="1597" spans="1:3" ht="11.25" x14ac:dyDescent="0.2">
      <c r="A1597" t="s">
        <v>2222</v>
      </c>
      <c r="B1597" t="s">
        <v>619</v>
      </c>
      <c r="C1597">
        <v>580.58000000000004</v>
      </c>
    </row>
    <row r="1598" spans="1:3" ht="11.25" x14ac:dyDescent="0.2">
      <c r="A1598" t="s">
        <v>1360</v>
      </c>
      <c r="B1598" t="s">
        <v>619</v>
      </c>
      <c r="C1598">
        <v>580.58000000000004</v>
      </c>
    </row>
    <row r="1599" spans="1:3" ht="11.25" x14ac:dyDescent="0.2">
      <c r="A1599" t="s">
        <v>942</v>
      </c>
      <c r="B1599" t="s">
        <v>619</v>
      </c>
      <c r="C1599">
        <v>580.58000000000004</v>
      </c>
    </row>
    <row r="1600" spans="1:3" ht="11.25" x14ac:dyDescent="0.2">
      <c r="A1600" t="s">
        <v>2221</v>
      </c>
      <c r="B1600" t="s">
        <v>619</v>
      </c>
      <c r="C1600">
        <v>580.58000000000004</v>
      </c>
    </row>
    <row r="1601" spans="1:3" ht="11.25" x14ac:dyDescent="0.2">
      <c r="A1601" t="s">
        <v>2220</v>
      </c>
      <c r="B1601" t="s">
        <v>619</v>
      </c>
      <c r="C1601">
        <v>580.58000000000004</v>
      </c>
    </row>
    <row r="1602" spans="1:3" ht="11.25" x14ac:dyDescent="0.2">
      <c r="A1602" t="s">
        <v>1172</v>
      </c>
      <c r="B1602" t="s">
        <v>418</v>
      </c>
      <c r="C1602">
        <v>218.22</v>
      </c>
    </row>
    <row r="1603" spans="1:3" ht="11.25" x14ac:dyDescent="0.2">
      <c r="A1603" t="s">
        <v>1660</v>
      </c>
      <c r="B1603" t="s">
        <v>418</v>
      </c>
      <c r="C1603">
        <v>218.22</v>
      </c>
    </row>
    <row r="1604" spans="1:3" ht="11.25" x14ac:dyDescent="0.2">
      <c r="A1604" t="s">
        <v>941</v>
      </c>
      <c r="B1604" t="s">
        <v>619</v>
      </c>
      <c r="C1604">
        <v>580.58000000000004</v>
      </c>
    </row>
    <row r="1605" spans="1:3" ht="11.25" x14ac:dyDescent="0.2">
      <c r="A1605" t="s">
        <v>1427</v>
      </c>
      <c r="B1605" t="s">
        <v>619</v>
      </c>
      <c r="C1605">
        <v>580.58000000000004</v>
      </c>
    </row>
    <row r="1606" spans="1:3" ht="11.25" x14ac:dyDescent="0.2">
      <c r="A1606" t="s">
        <v>640</v>
      </c>
      <c r="B1606" t="s">
        <v>619</v>
      </c>
      <c r="C1606">
        <v>580.58000000000004</v>
      </c>
    </row>
    <row r="1607" spans="1:3" ht="11.25" x14ac:dyDescent="0.2">
      <c r="A1607" t="s">
        <v>1544</v>
      </c>
      <c r="B1607" t="s">
        <v>428</v>
      </c>
      <c r="C1607">
        <v>262.27</v>
      </c>
    </row>
    <row r="1608" spans="1:3" ht="11.25" x14ac:dyDescent="0.2">
      <c r="A1608" t="s">
        <v>645</v>
      </c>
      <c r="B1608" t="s">
        <v>428</v>
      </c>
      <c r="C1608">
        <v>262.27</v>
      </c>
    </row>
    <row r="1609" spans="1:3" ht="11.25" x14ac:dyDescent="0.2">
      <c r="A1609" t="s">
        <v>933</v>
      </c>
      <c r="B1609" t="s">
        <v>934</v>
      </c>
      <c r="C1609">
        <v>2086.84</v>
      </c>
    </row>
    <row r="1610" spans="1:3" ht="11.25" x14ac:dyDescent="0.2">
      <c r="A1610" t="s">
        <v>810</v>
      </c>
      <c r="B1610" t="s">
        <v>653</v>
      </c>
      <c r="C1610">
        <v>1608.56</v>
      </c>
    </row>
    <row r="1611" spans="1:3" ht="11.25" x14ac:dyDescent="0.2">
      <c r="A1611" t="s">
        <v>1866</v>
      </c>
      <c r="B1611" t="s">
        <v>653</v>
      </c>
      <c r="C1611">
        <v>1608.56</v>
      </c>
    </row>
    <row r="1612" spans="1:3" ht="11.25" x14ac:dyDescent="0.2">
      <c r="A1612" t="s">
        <v>813</v>
      </c>
      <c r="B1612" t="s">
        <v>653</v>
      </c>
      <c r="C1612">
        <v>1608.56</v>
      </c>
    </row>
    <row r="1613" spans="1:3" ht="11.25" x14ac:dyDescent="0.2">
      <c r="A1613" t="s">
        <v>494</v>
      </c>
      <c r="B1613" t="s">
        <v>418</v>
      </c>
      <c r="C1613">
        <v>218.22</v>
      </c>
    </row>
    <row r="1614" spans="1:3" ht="11.25" x14ac:dyDescent="0.2">
      <c r="A1614" t="s">
        <v>1234</v>
      </c>
      <c r="B1614" t="s">
        <v>418</v>
      </c>
      <c r="C1614">
        <v>218.22</v>
      </c>
    </row>
    <row r="1615" spans="1:3" ht="11.25" x14ac:dyDescent="0.2">
      <c r="A1615" t="s">
        <v>2138</v>
      </c>
      <c r="B1615" t="s">
        <v>418</v>
      </c>
      <c r="C1615">
        <v>218.22</v>
      </c>
    </row>
    <row r="1616" spans="1:3" ht="11.25" x14ac:dyDescent="0.2">
      <c r="A1616" t="s">
        <v>1613</v>
      </c>
      <c r="B1616" t="s">
        <v>418</v>
      </c>
      <c r="C1616">
        <v>218.22</v>
      </c>
    </row>
    <row r="1617" spans="1:3" ht="11.25" x14ac:dyDescent="0.2">
      <c r="A1617" t="s">
        <v>1900</v>
      </c>
      <c r="B1617" t="s">
        <v>418</v>
      </c>
      <c r="C1617">
        <v>218.22</v>
      </c>
    </row>
    <row r="1618" spans="1:3" ht="11.25" x14ac:dyDescent="0.2">
      <c r="A1618" t="s">
        <v>1111</v>
      </c>
      <c r="B1618" t="s">
        <v>418</v>
      </c>
      <c r="C1618">
        <v>218.22</v>
      </c>
    </row>
    <row r="1619" spans="1:3" ht="11.25" x14ac:dyDescent="0.2">
      <c r="A1619" t="s">
        <v>1627</v>
      </c>
      <c r="B1619" t="s">
        <v>428</v>
      </c>
      <c r="C1619">
        <v>95.6</v>
      </c>
    </row>
    <row r="1620" spans="1:3" ht="11.25" x14ac:dyDescent="0.2">
      <c r="A1620" t="s">
        <v>1836</v>
      </c>
      <c r="B1620" t="s">
        <v>629</v>
      </c>
      <c r="C1620">
        <v>840.42</v>
      </c>
    </row>
    <row r="1621" spans="1:3" ht="11.25" x14ac:dyDescent="0.2">
      <c r="A1621" t="s">
        <v>2210</v>
      </c>
      <c r="B1621" t="s">
        <v>629</v>
      </c>
      <c r="C1621">
        <v>840.42</v>
      </c>
    </row>
    <row r="1622" spans="1:3" ht="11.25" x14ac:dyDescent="0.2">
      <c r="A1622" t="s">
        <v>628</v>
      </c>
      <c r="B1622" t="s">
        <v>629</v>
      </c>
      <c r="C1622">
        <v>840.42</v>
      </c>
    </row>
    <row r="1623" spans="1:3" ht="11.25" x14ac:dyDescent="0.2">
      <c r="A1623" t="s">
        <v>1837</v>
      </c>
      <c r="B1623" t="s">
        <v>629</v>
      </c>
      <c r="C1623">
        <v>840.42</v>
      </c>
    </row>
    <row r="1624" spans="1:3" ht="11.25" x14ac:dyDescent="0.2">
      <c r="A1624" t="s">
        <v>1853</v>
      </c>
      <c r="B1624" t="s">
        <v>629</v>
      </c>
      <c r="C1624">
        <v>840.42</v>
      </c>
    </row>
    <row r="1625" spans="1:3" ht="11.25" x14ac:dyDescent="0.2">
      <c r="A1625" t="s">
        <v>1854</v>
      </c>
      <c r="B1625" t="s">
        <v>629</v>
      </c>
      <c r="C1625">
        <v>840.42</v>
      </c>
    </row>
    <row r="1626" spans="1:3" ht="11.25" x14ac:dyDescent="0.2">
      <c r="A1626" t="s">
        <v>1830</v>
      </c>
      <c r="B1626" t="s">
        <v>629</v>
      </c>
      <c r="C1626">
        <v>840.42</v>
      </c>
    </row>
    <row r="1627" spans="1:3" ht="11.25" x14ac:dyDescent="0.2">
      <c r="A1627" t="s">
        <v>1558</v>
      </c>
      <c r="B1627" t="s">
        <v>559</v>
      </c>
      <c r="C1627">
        <v>946.51</v>
      </c>
    </row>
    <row r="1628" spans="1:3" ht="11.25" x14ac:dyDescent="0.2">
      <c r="A1628" t="s">
        <v>1852</v>
      </c>
      <c r="B1628" t="s">
        <v>629</v>
      </c>
      <c r="C1628">
        <v>840.42</v>
      </c>
    </row>
    <row r="1629" spans="1:3" ht="11.25" x14ac:dyDescent="0.2">
      <c r="A1629" t="s">
        <v>1088</v>
      </c>
      <c r="B1629" t="s">
        <v>629</v>
      </c>
      <c r="C1629">
        <v>840.42</v>
      </c>
    </row>
    <row r="1630" spans="1:3" ht="11.25" x14ac:dyDescent="0.2">
      <c r="A1630" t="s">
        <v>1701</v>
      </c>
      <c r="B1630" t="s">
        <v>629</v>
      </c>
      <c r="C1630">
        <v>840.42</v>
      </c>
    </row>
    <row r="1631" spans="1:3" ht="11.25" x14ac:dyDescent="0.2">
      <c r="A1631" t="s">
        <v>4137</v>
      </c>
      <c r="B1631" t="s">
        <v>3954</v>
      </c>
      <c r="C1631">
        <v>411.82</v>
      </c>
    </row>
    <row r="1632" spans="1:3" ht="11.25" x14ac:dyDescent="0.2">
      <c r="A1632" t="s">
        <v>4162</v>
      </c>
      <c r="B1632" t="s">
        <v>3954</v>
      </c>
      <c r="C1632">
        <v>411.82</v>
      </c>
    </row>
    <row r="1633" spans="1:3" ht="11.25" x14ac:dyDescent="0.2">
      <c r="A1633" t="s">
        <v>2241</v>
      </c>
      <c r="B1633" t="s">
        <v>428</v>
      </c>
      <c r="C1633">
        <v>358.99</v>
      </c>
    </row>
    <row r="1634" spans="1:3" ht="11.25" x14ac:dyDescent="0.2">
      <c r="A1634" t="s">
        <v>752</v>
      </c>
      <c r="B1634" t="s">
        <v>428</v>
      </c>
      <c r="C1634">
        <v>338.61</v>
      </c>
    </row>
    <row r="1635" spans="1:3" ht="11.25" x14ac:dyDescent="0.2">
      <c r="A1635" t="s">
        <v>1931</v>
      </c>
      <c r="B1635" t="s">
        <v>428</v>
      </c>
      <c r="C1635">
        <v>338.61</v>
      </c>
    </row>
    <row r="1636" spans="1:3" ht="11.25" x14ac:dyDescent="0.2">
      <c r="A1636" t="s">
        <v>1035</v>
      </c>
      <c r="B1636" t="s">
        <v>559</v>
      </c>
      <c r="C1636">
        <v>946.51</v>
      </c>
    </row>
    <row r="1637" spans="1:3" ht="11.25" x14ac:dyDescent="0.2">
      <c r="A1637" t="s">
        <v>621</v>
      </c>
      <c r="B1637" t="s">
        <v>559</v>
      </c>
      <c r="C1637">
        <v>946.51</v>
      </c>
    </row>
    <row r="1638" spans="1:3" ht="11.25" x14ac:dyDescent="0.2">
      <c r="A1638" t="s">
        <v>1069</v>
      </c>
      <c r="B1638" t="s">
        <v>559</v>
      </c>
      <c r="C1638">
        <v>946.51</v>
      </c>
    </row>
    <row r="1639" spans="1:3" ht="11.25" x14ac:dyDescent="0.2">
      <c r="A1639" t="s">
        <v>1560</v>
      </c>
      <c r="B1639" t="s">
        <v>559</v>
      </c>
      <c r="C1639">
        <v>946.51</v>
      </c>
    </row>
    <row r="1640" spans="1:3" ht="11.25" x14ac:dyDescent="0.2">
      <c r="A1640" t="s">
        <v>2101</v>
      </c>
      <c r="B1640" t="s">
        <v>559</v>
      </c>
      <c r="C1640">
        <v>946.51</v>
      </c>
    </row>
    <row r="1641" spans="1:3" ht="11.25" x14ac:dyDescent="0.2">
      <c r="A1641" t="s">
        <v>1561</v>
      </c>
      <c r="B1641" t="s">
        <v>559</v>
      </c>
      <c r="C1641">
        <v>946.51</v>
      </c>
    </row>
    <row r="1642" spans="1:3" ht="11.25" x14ac:dyDescent="0.2">
      <c r="A1642" t="s">
        <v>1563</v>
      </c>
      <c r="B1642" t="s">
        <v>559</v>
      </c>
      <c r="C1642">
        <v>946.51</v>
      </c>
    </row>
    <row r="1643" spans="1:3" ht="11.25" x14ac:dyDescent="0.2">
      <c r="A1643" t="s">
        <v>1773</v>
      </c>
      <c r="B1643" t="s">
        <v>559</v>
      </c>
      <c r="C1643">
        <v>946.51</v>
      </c>
    </row>
    <row r="1644" spans="1:3" ht="11.25" x14ac:dyDescent="0.2">
      <c r="A1644" t="s">
        <v>2099</v>
      </c>
      <c r="B1644" t="s">
        <v>559</v>
      </c>
      <c r="C1644">
        <v>946.51</v>
      </c>
    </row>
    <row r="1645" spans="1:3" ht="11.25" x14ac:dyDescent="0.2">
      <c r="A1645" t="s">
        <v>561</v>
      </c>
      <c r="B1645" t="s">
        <v>559</v>
      </c>
      <c r="C1645">
        <v>946.51</v>
      </c>
    </row>
    <row r="1646" spans="1:3" ht="11.25" x14ac:dyDescent="0.2">
      <c r="A1646" t="s">
        <v>1768</v>
      </c>
      <c r="B1646" t="s">
        <v>559</v>
      </c>
      <c r="C1646">
        <v>946.51</v>
      </c>
    </row>
    <row r="1647" spans="1:3" ht="11.25" x14ac:dyDescent="0.2">
      <c r="A1647" t="s">
        <v>1066</v>
      </c>
      <c r="B1647" t="s">
        <v>559</v>
      </c>
      <c r="C1647">
        <v>946.51</v>
      </c>
    </row>
    <row r="1648" spans="1:3" ht="11.25" x14ac:dyDescent="0.2">
      <c r="A1648" t="s">
        <v>564</v>
      </c>
      <c r="B1648" t="s">
        <v>559</v>
      </c>
      <c r="C1648">
        <v>946.51</v>
      </c>
    </row>
    <row r="1649" spans="1:3" ht="11.25" x14ac:dyDescent="0.2">
      <c r="A1649" t="s">
        <v>1065</v>
      </c>
      <c r="B1649" t="s">
        <v>559</v>
      </c>
      <c r="C1649">
        <v>946.51</v>
      </c>
    </row>
    <row r="1650" spans="1:3" ht="11.25" x14ac:dyDescent="0.2">
      <c r="A1650" t="s">
        <v>570</v>
      </c>
      <c r="B1650" t="s">
        <v>559</v>
      </c>
      <c r="C1650">
        <v>946.51</v>
      </c>
    </row>
    <row r="1651" spans="1:3" ht="11.25" x14ac:dyDescent="0.2">
      <c r="A1651" t="s">
        <v>1044</v>
      </c>
      <c r="B1651" t="s">
        <v>559</v>
      </c>
      <c r="C1651">
        <v>946.51</v>
      </c>
    </row>
    <row r="1652" spans="1:3" ht="11.25" x14ac:dyDescent="0.2">
      <c r="A1652" t="s">
        <v>4172</v>
      </c>
      <c r="B1652" t="s">
        <v>3954</v>
      </c>
      <c r="C1652">
        <v>411.82</v>
      </c>
    </row>
    <row r="1653" spans="1:3" ht="11.25" x14ac:dyDescent="0.2">
      <c r="A1653" t="s">
        <v>982</v>
      </c>
      <c r="B1653" t="s">
        <v>428</v>
      </c>
      <c r="C1653">
        <v>338.61</v>
      </c>
    </row>
    <row r="1654" spans="1:3" ht="11.25" x14ac:dyDescent="0.2">
      <c r="A1654" t="s">
        <v>1350</v>
      </c>
      <c r="B1654" t="s">
        <v>428</v>
      </c>
      <c r="C1654">
        <v>358.99</v>
      </c>
    </row>
    <row r="1655" spans="1:3" ht="11.25" x14ac:dyDescent="0.2">
      <c r="A1655" t="s">
        <v>2215</v>
      </c>
      <c r="B1655" t="s">
        <v>428</v>
      </c>
      <c r="C1655">
        <v>358.99</v>
      </c>
    </row>
    <row r="1656" spans="1:3" ht="11.25" x14ac:dyDescent="0.2">
      <c r="A1656" t="s">
        <v>1823</v>
      </c>
      <c r="B1656" t="s">
        <v>428</v>
      </c>
      <c r="C1656">
        <v>358.99</v>
      </c>
    </row>
    <row r="1657" spans="1:3" ht="11.25" x14ac:dyDescent="0.2">
      <c r="A1657" t="s">
        <v>1859</v>
      </c>
      <c r="B1657" t="s">
        <v>428</v>
      </c>
      <c r="C1657">
        <v>262.27</v>
      </c>
    </row>
    <row r="1658" spans="1:3" ht="11.25" x14ac:dyDescent="0.2">
      <c r="A1658" t="s">
        <v>1081</v>
      </c>
      <c r="B1658" t="s">
        <v>619</v>
      </c>
      <c r="C1658">
        <v>580.58000000000004</v>
      </c>
    </row>
    <row r="1659" spans="1:3" ht="11.25" x14ac:dyDescent="0.2">
      <c r="A1659" t="s">
        <v>1359</v>
      </c>
      <c r="B1659" t="s">
        <v>619</v>
      </c>
      <c r="C1659">
        <v>580.58000000000004</v>
      </c>
    </row>
    <row r="1660" spans="1:3" ht="11.25" x14ac:dyDescent="0.2">
      <c r="A1660" t="s">
        <v>639</v>
      </c>
      <c r="B1660" t="s">
        <v>619</v>
      </c>
      <c r="C1660">
        <v>580.58000000000004</v>
      </c>
    </row>
    <row r="1661" spans="1:3" ht="11.25" x14ac:dyDescent="0.2">
      <c r="A1661" t="s">
        <v>642</v>
      </c>
      <c r="B1661" t="s">
        <v>428</v>
      </c>
      <c r="C1661">
        <v>262.27</v>
      </c>
    </row>
    <row r="1662" spans="1:3" ht="11.25" x14ac:dyDescent="0.2">
      <c r="A1662" t="s">
        <v>1146</v>
      </c>
      <c r="B1662" t="s">
        <v>428</v>
      </c>
      <c r="C1662">
        <v>262.27</v>
      </c>
    </row>
    <row r="1663" spans="1:3" ht="11.25" x14ac:dyDescent="0.2">
      <c r="A1663" t="s">
        <v>650</v>
      </c>
      <c r="B1663" t="s">
        <v>651</v>
      </c>
      <c r="C1663">
        <v>649.6</v>
      </c>
    </row>
    <row r="1664" spans="1:3" ht="11.25" x14ac:dyDescent="0.2">
      <c r="A1664" t="s">
        <v>1138</v>
      </c>
      <c r="B1664" t="s">
        <v>653</v>
      </c>
      <c r="C1664">
        <v>1608.56</v>
      </c>
    </row>
    <row r="1665" spans="1:3" ht="11.25" x14ac:dyDescent="0.2">
      <c r="A1665" t="s">
        <v>809</v>
      </c>
      <c r="B1665" t="s">
        <v>653</v>
      </c>
      <c r="C1665">
        <v>1608.56</v>
      </c>
    </row>
    <row r="1666" spans="1:3" ht="11.25" x14ac:dyDescent="0.2">
      <c r="A1666" t="s">
        <v>1865</v>
      </c>
      <c r="B1666" t="s">
        <v>653</v>
      </c>
      <c r="C1666">
        <v>1608.56</v>
      </c>
    </row>
    <row r="1667" spans="1:3" ht="11.25" x14ac:dyDescent="0.2">
      <c r="A1667" t="s">
        <v>812</v>
      </c>
      <c r="B1667" t="s">
        <v>653</v>
      </c>
      <c r="C1667">
        <v>1608.56</v>
      </c>
    </row>
    <row r="1668" spans="1:3" ht="11.25" x14ac:dyDescent="0.2">
      <c r="A1668" t="s">
        <v>1136</v>
      </c>
      <c r="B1668" t="s">
        <v>648</v>
      </c>
      <c r="C1668">
        <v>444.97</v>
      </c>
    </row>
    <row r="1669" spans="1:3" ht="11.25" x14ac:dyDescent="0.2">
      <c r="A1669" t="s">
        <v>1482</v>
      </c>
      <c r="B1669" t="s">
        <v>648</v>
      </c>
      <c r="C1669">
        <v>444.97</v>
      </c>
    </row>
    <row r="1670" spans="1:3" ht="11.25" x14ac:dyDescent="0.2">
      <c r="A1670" t="s">
        <v>1872</v>
      </c>
      <c r="B1670" t="s">
        <v>648</v>
      </c>
      <c r="C1670">
        <v>444.97</v>
      </c>
    </row>
    <row r="1671" spans="1:3" ht="11.25" x14ac:dyDescent="0.2">
      <c r="A1671" t="s">
        <v>4051</v>
      </c>
      <c r="B1671" t="s">
        <v>3954</v>
      </c>
      <c r="C1671">
        <v>411.82</v>
      </c>
    </row>
    <row r="1672" spans="1:3" ht="11.25" x14ac:dyDescent="0.2">
      <c r="A1672" t="s">
        <v>4096</v>
      </c>
      <c r="B1672" t="s">
        <v>3954</v>
      </c>
      <c r="C1672">
        <v>411.82</v>
      </c>
    </row>
    <row r="1673" spans="1:3" ht="11.25" x14ac:dyDescent="0.2">
      <c r="A1673" t="s">
        <v>4008</v>
      </c>
      <c r="B1673" t="s">
        <v>3954</v>
      </c>
      <c r="C1673">
        <v>411.82</v>
      </c>
    </row>
    <row r="1674" spans="1:3" ht="11.25" x14ac:dyDescent="0.2">
      <c r="A1674" t="s">
        <v>4193</v>
      </c>
      <c r="B1674" t="s">
        <v>3954</v>
      </c>
      <c r="C1674">
        <v>411.82</v>
      </c>
    </row>
    <row r="1675" spans="1:3" ht="11.25" x14ac:dyDescent="0.2">
      <c r="A1675" t="s">
        <v>4098</v>
      </c>
      <c r="B1675" t="s">
        <v>3954</v>
      </c>
      <c r="C1675">
        <v>411.82</v>
      </c>
    </row>
    <row r="1676" spans="1:3" ht="11.25" x14ac:dyDescent="0.2">
      <c r="A1676" t="s">
        <v>4149</v>
      </c>
      <c r="B1676" t="s">
        <v>3954</v>
      </c>
      <c r="C1676">
        <v>411.82</v>
      </c>
    </row>
    <row r="1677" spans="1:3" ht="11.25" x14ac:dyDescent="0.2">
      <c r="A1677" t="s">
        <v>743</v>
      </c>
      <c r="B1677" t="s">
        <v>428</v>
      </c>
      <c r="C1677">
        <v>338.61</v>
      </c>
    </row>
    <row r="1678" spans="1:3" ht="11.25" x14ac:dyDescent="0.2">
      <c r="A1678" t="s">
        <v>776</v>
      </c>
      <c r="B1678" t="s">
        <v>428</v>
      </c>
      <c r="C1678">
        <v>338.61</v>
      </c>
    </row>
    <row r="1679" spans="1:3" ht="11.25" x14ac:dyDescent="0.2">
      <c r="A1679" t="s">
        <v>3989</v>
      </c>
      <c r="B1679" t="s">
        <v>3954</v>
      </c>
      <c r="C1679">
        <v>411.82</v>
      </c>
    </row>
    <row r="1680" spans="1:3" ht="11.25" x14ac:dyDescent="0.2">
      <c r="A1680" t="s">
        <v>4090</v>
      </c>
      <c r="B1680" t="s">
        <v>3954</v>
      </c>
      <c r="C1680">
        <v>411.82</v>
      </c>
    </row>
    <row r="1681" spans="1:3" ht="11.25" x14ac:dyDescent="0.2">
      <c r="A1681" t="s">
        <v>3977</v>
      </c>
      <c r="B1681" t="s">
        <v>3954</v>
      </c>
      <c r="C1681">
        <v>411.82</v>
      </c>
    </row>
    <row r="1682" spans="1:3" ht="11.25" x14ac:dyDescent="0.2">
      <c r="A1682" t="s">
        <v>4153</v>
      </c>
      <c r="B1682" t="s">
        <v>3954</v>
      </c>
      <c r="C1682">
        <v>411.82</v>
      </c>
    </row>
    <row r="1683" spans="1:3" ht="11.25" x14ac:dyDescent="0.2">
      <c r="A1683" t="s">
        <v>1579</v>
      </c>
      <c r="B1683" t="s">
        <v>428</v>
      </c>
      <c r="C1683">
        <v>338.61</v>
      </c>
    </row>
    <row r="1684" spans="1:3" ht="11.25" x14ac:dyDescent="0.2">
      <c r="A1684" t="s">
        <v>1053</v>
      </c>
      <c r="B1684" t="s">
        <v>428</v>
      </c>
      <c r="C1684">
        <v>338.61</v>
      </c>
    </row>
    <row r="1685" spans="1:3" ht="11.25" x14ac:dyDescent="0.2">
      <c r="A1685" t="s">
        <v>1049</v>
      </c>
      <c r="B1685" t="s">
        <v>428</v>
      </c>
      <c r="C1685">
        <v>338.61</v>
      </c>
    </row>
    <row r="1686" spans="1:3" ht="11.25" x14ac:dyDescent="0.2">
      <c r="A1686" t="s">
        <v>750</v>
      </c>
      <c r="B1686" t="s">
        <v>428</v>
      </c>
      <c r="C1686">
        <v>338.61</v>
      </c>
    </row>
    <row r="1687" spans="1:3" ht="11.25" x14ac:dyDescent="0.2">
      <c r="A1687" t="s">
        <v>4040</v>
      </c>
      <c r="B1687" t="s">
        <v>619</v>
      </c>
      <c r="C1687">
        <v>897.26</v>
      </c>
    </row>
    <row r="1688" spans="1:3" ht="11.25" x14ac:dyDescent="0.2">
      <c r="A1688" t="s">
        <v>3341</v>
      </c>
      <c r="B1688" t="s">
        <v>619</v>
      </c>
      <c r="C1688">
        <v>522.77</v>
      </c>
    </row>
    <row r="1689" spans="1:3" ht="11.25" x14ac:dyDescent="0.2">
      <c r="A1689" t="s">
        <v>4154</v>
      </c>
      <c r="B1689" t="s">
        <v>619</v>
      </c>
      <c r="C1689">
        <v>897.26</v>
      </c>
    </row>
    <row r="1690" spans="1:3" ht="11.25" x14ac:dyDescent="0.2">
      <c r="A1690" t="s">
        <v>4012</v>
      </c>
      <c r="B1690" t="s">
        <v>619</v>
      </c>
      <c r="C1690">
        <v>897.26</v>
      </c>
    </row>
    <row r="1691" spans="1:3" ht="11.25" x14ac:dyDescent="0.2">
      <c r="A1691" t="s">
        <v>4070</v>
      </c>
      <c r="B1691" t="s">
        <v>619</v>
      </c>
      <c r="C1691">
        <v>897.26</v>
      </c>
    </row>
    <row r="1692" spans="1:3" ht="11.25" x14ac:dyDescent="0.2">
      <c r="A1692" t="s">
        <v>4049</v>
      </c>
      <c r="B1692" t="s">
        <v>619</v>
      </c>
      <c r="C1692">
        <v>897.26</v>
      </c>
    </row>
    <row r="1693" spans="1:3" ht="11.25" x14ac:dyDescent="0.2">
      <c r="A1693" t="s">
        <v>3967</v>
      </c>
      <c r="B1693" t="s">
        <v>619</v>
      </c>
      <c r="C1693">
        <v>897.26</v>
      </c>
    </row>
    <row r="1694" spans="1:3" ht="11.25" x14ac:dyDescent="0.2">
      <c r="A1694" t="s">
        <v>3978</v>
      </c>
      <c r="B1694" t="s">
        <v>619</v>
      </c>
      <c r="C1694">
        <v>897.26</v>
      </c>
    </row>
    <row r="1695" spans="1:3" ht="11.25" x14ac:dyDescent="0.2">
      <c r="A1695" t="s">
        <v>3432</v>
      </c>
      <c r="B1695" t="s">
        <v>619</v>
      </c>
      <c r="C1695">
        <v>522.77</v>
      </c>
    </row>
    <row r="1696" spans="1:3" ht="11.25" x14ac:dyDescent="0.2">
      <c r="A1696" t="s">
        <v>4203</v>
      </c>
      <c r="B1696" t="s">
        <v>4011</v>
      </c>
      <c r="C1696">
        <v>14900</v>
      </c>
    </row>
    <row r="1697" spans="1:3" ht="11.25" x14ac:dyDescent="0.2">
      <c r="A1697" t="s">
        <v>4100</v>
      </c>
      <c r="B1697" t="s">
        <v>619</v>
      </c>
      <c r="C1697">
        <v>897.26</v>
      </c>
    </row>
    <row r="1698" spans="1:3" ht="11.25" x14ac:dyDescent="0.2">
      <c r="A1698" t="s">
        <v>3402</v>
      </c>
      <c r="B1698" t="s">
        <v>619</v>
      </c>
      <c r="C1698">
        <v>522.77</v>
      </c>
    </row>
    <row r="1699" spans="1:3" ht="11.25" x14ac:dyDescent="0.2">
      <c r="A1699" t="s">
        <v>3346</v>
      </c>
      <c r="B1699" t="s">
        <v>619</v>
      </c>
      <c r="C1699">
        <v>522.77</v>
      </c>
    </row>
    <row r="1700" spans="1:3" ht="11.25" x14ac:dyDescent="0.2">
      <c r="A1700" t="s">
        <v>3388</v>
      </c>
      <c r="B1700" t="s">
        <v>619</v>
      </c>
      <c r="C1700">
        <v>522.77</v>
      </c>
    </row>
    <row r="1701" spans="1:3" ht="11.25" x14ac:dyDescent="0.2">
      <c r="A1701" t="s">
        <v>3422</v>
      </c>
      <c r="B1701" t="s">
        <v>619</v>
      </c>
      <c r="C1701">
        <v>522.77</v>
      </c>
    </row>
    <row r="1702" spans="1:3" ht="11.25" x14ac:dyDescent="0.2">
      <c r="A1702" t="s">
        <v>3335</v>
      </c>
      <c r="B1702" t="s">
        <v>619</v>
      </c>
      <c r="C1702">
        <v>522.77</v>
      </c>
    </row>
    <row r="1703" spans="1:3" ht="11.25" x14ac:dyDescent="0.2">
      <c r="A1703" t="s">
        <v>3376</v>
      </c>
      <c r="B1703" t="s">
        <v>619</v>
      </c>
      <c r="C1703">
        <v>522.77</v>
      </c>
    </row>
    <row r="1704" spans="1:3" ht="11.25" x14ac:dyDescent="0.2">
      <c r="A1704" t="s">
        <v>3369</v>
      </c>
      <c r="B1704" t="s">
        <v>619</v>
      </c>
      <c r="C1704">
        <v>522.77</v>
      </c>
    </row>
    <row r="1705" spans="1:3" ht="11.25" x14ac:dyDescent="0.2">
      <c r="A1705" t="s">
        <v>4143</v>
      </c>
      <c r="B1705" t="s">
        <v>619</v>
      </c>
      <c r="C1705">
        <v>897.26</v>
      </c>
    </row>
    <row r="1706" spans="1:3" ht="11.25" x14ac:dyDescent="0.2">
      <c r="A1706" t="s">
        <v>4021</v>
      </c>
      <c r="B1706" t="s">
        <v>619</v>
      </c>
      <c r="C1706">
        <v>897.26</v>
      </c>
    </row>
    <row r="1707" spans="1:3" ht="11.25" x14ac:dyDescent="0.2">
      <c r="A1707" t="s">
        <v>4031</v>
      </c>
      <c r="B1707" t="s">
        <v>619</v>
      </c>
      <c r="C1707">
        <v>897.26</v>
      </c>
    </row>
    <row r="1708" spans="1:3" ht="11.25" x14ac:dyDescent="0.2">
      <c r="A1708" t="s">
        <v>1779</v>
      </c>
      <c r="B1708" t="s">
        <v>456</v>
      </c>
      <c r="C1708">
        <v>1263.24</v>
      </c>
    </row>
    <row r="1709" spans="1:3" ht="11.25" x14ac:dyDescent="0.2">
      <c r="A1709" t="s">
        <v>899</v>
      </c>
      <c r="B1709" t="s">
        <v>456</v>
      </c>
      <c r="C1709">
        <v>1263.24</v>
      </c>
    </row>
    <row r="1710" spans="1:3" ht="11.25" x14ac:dyDescent="0.2">
      <c r="A1710" t="s">
        <v>1780</v>
      </c>
      <c r="B1710" t="s">
        <v>456</v>
      </c>
      <c r="C1710">
        <v>1263.24</v>
      </c>
    </row>
    <row r="1711" spans="1:3" ht="11.25" x14ac:dyDescent="0.2">
      <c r="A1711" t="s">
        <v>604</v>
      </c>
      <c r="B1711" t="s">
        <v>456</v>
      </c>
      <c r="C1711">
        <v>1263.24</v>
      </c>
    </row>
    <row r="1712" spans="1:3" ht="11.25" x14ac:dyDescent="0.2">
      <c r="A1712" t="s">
        <v>1457</v>
      </c>
      <c r="B1712" t="s">
        <v>456</v>
      </c>
      <c r="C1712">
        <v>1263.24</v>
      </c>
    </row>
    <row r="1713" spans="1:3" ht="11.25" x14ac:dyDescent="0.2">
      <c r="A1713" t="s">
        <v>1788</v>
      </c>
      <c r="B1713" t="s">
        <v>456</v>
      </c>
      <c r="C1713">
        <v>1263.24</v>
      </c>
    </row>
    <row r="1714" spans="1:3" ht="11.25" x14ac:dyDescent="0.2">
      <c r="A1714" t="s">
        <v>1459</v>
      </c>
      <c r="B1714" t="s">
        <v>456</v>
      </c>
      <c r="C1714">
        <v>1263.24</v>
      </c>
    </row>
    <row r="1715" spans="1:3" ht="11.25" x14ac:dyDescent="0.2">
      <c r="A1715" t="s">
        <v>2036</v>
      </c>
      <c r="B1715" t="s">
        <v>456</v>
      </c>
      <c r="C1715">
        <v>1263.24</v>
      </c>
    </row>
    <row r="1716" spans="1:3" ht="11.25" x14ac:dyDescent="0.2">
      <c r="A1716" t="s">
        <v>2058</v>
      </c>
      <c r="B1716" t="s">
        <v>456</v>
      </c>
      <c r="C1716">
        <v>1263.24</v>
      </c>
    </row>
    <row r="1717" spans="1:3" ht="11.25" x14ac:dyDescent="0.2">
      <c r="A1717" t="s">
        <v>3343</v>
      </c>
      <c r="B1717" t="s">
        <v>619</v>
      </c>
      <c r="C1717">
        <v>522.77</v>
      </c>
    </row>
    <row r="1718" spans="1:3" ht="11.25" x14ac:dyDescent="0.2">
      <c r="A1718" t="s">
        <v>3355</v>
      </c>
      <c r="B1718" t="s">
        <v>619</v>
      </c>
      <c r="C1718">
        <v>522.77</v>
      </c>
    </row>
    <row r="1719" spans="1:3" ht="11.25" x14ac:dyDescent="0.2">
      <c r="A1719" t="s">
        <v>3401</v>
      </c>
      <c r="B1719" t="s">
        <v>619</v>
      </c>
      <c r="C1719">
        <v>522.77</v>
      </c>
    </row>
    <row r="1720" spans="1:3" ht="11.25" x14ac:dyDescent="0.2">
      <c r="A1720" t="s">
        <v>3442</v>
      </c>
      <c r="B1720" t="s">
        <v>619</v>
      </c>
      <c r="C1720">
        <v>522.77</v>
      </c>
    </row>
    <row r="1721" spans="1:3" ht="11.25" x14ac:dyDescent="0.2">
      <c r="A1721" t="s">
        <v>3412</v>
      </c>
      <c r="B1721" t="s">
        <v>619</v>
      </c>
      <c r="C1721">
        <v>522.77</v>
      </c>
    </row>
    <row r="1722" spans="1:3" ht="11.25" x14ac:dyDescent="0.2">
      <c r="A1722" t="s">
        <v>1045</v>
      </c>
      <c r="B1722" t="s">
        <v>559</v>
      </c>
      <c r="C1722">
        <v>946.51</v>
      </c>
    </row>
    <row r="1723" spans="1:3" ht="11.25" x14ac:dyDescent="0.2">
      <c r="A1723" t="s">
        <v>2090</v>
      </c>
      <c r="B1723" t="s">
        <v>559</v>
      </c>
      <c r="C1723">
        <v>946.51</v>
      </c>
    </row>
    <row r="1724" spans="1:3" ht="11.25" x14ac:dyDescent="0.2">
      <c r="A1724" t="s">
        <v>1809</v>
      </c>
      <c r="B1724" t="s">
        <v>559</v>
      </c>
      <c r="C1724">
        <v>946.51</v>
      </c>
    </row>
    <row r="1725" spans="1:3" ht="11.25" x14ac:dyDescent="0.2">
      <c r="A1725" t="s">
        <v>573</v>
      </c>
      <c r="B1725" t="s">
        <v>559</v>
      </c>
      <c r="C1725">
        <v>946.51</v>
      </c>
    </row>
    <row r="1726" spans="1:3" ht="11.25" x14ac:dyDescent="0.2">
      <c r="A1726" t="s">
        <v>1059</v>
      </c>
      <c r="B1726" t="s">
        <v>559</v>
      </c>
      <c r="C1726">
        <v>946.51</v>
      </c>
    </row>
    <row r="1727" spans="1:3" ht="11.25" x14ac:dyDescent="0.2">
      <c r="A1727" t="s">
        <v>1575</v>
      </c>
      <c r="B1727" t="s">
        <v>559</v>
      </c>
      <c r="C1727">
        <v>946.51</v>
      </c>
    </row>
    <row r="1728" spans="1:3" ht="11.25" x14ac:dyDescent="0.2">
      <c r="A1728" t="s">
        <v>783</v>
      </c>
      <c r="B1728" t="s">
        <v>559</v>
      </c>
      <c r="C1728">
        <v>946.51</v>
      </c>
    </row>
    <row r="1729" spans="1:3" ht="11.25" x14ac:dyDescent="0.2">
      <c r="A1729" t="s">
        <v>579</v>
      </c>
      <c r="B1729" t="s">
        <v>559</v>
      </c>
      <c r="C1729">
        <v>946.51</v>
      </c>
    </row>
    <row r="1730" spans="1:3" ht="11.25" x14ac:dyDescent="0.2">
      <c r="A1730" t="s">
        <v>1792</v>
      </c>
      <c r="B1730" t="s">
        <v>559</v>
      </c>
      <c r="C1730">
        <v>946.51</v>
      </c>
    </row>
    <row r="1731" spans="1:3" ht="11.25" x14ac:dyDescent="0.2">
      <c r="A1731" t="s">
        <v>2014</v>
      </c>
      <c r="B1731" t="s">
        <v>559</v>
      </c>
      <c r="C1731">
        <v>946.51</v>
      </c>
    </row>
    <row r="1732" spans="1:3" ht="11.25" x14ac:dyDescent="0.2">
      <c r="A1732" t="s">
        <v>1364</v>
      </c>
      <c r="B1732" t="s">
        <v>559</v>
      </c>
      <c r="C1732">
        <v>946.51</v>
      </c>
    </row>
    <row r="1733" spans="1:3" ht="11.25" x14ac:dyDescent="0.2">
      <c r="A1733" t="s">
        <v>2015</v>
      </c>
      <c r="B1733" t="s">
        <v>559</v>
      </c>
      <c r="C1733">
        <v>946.51</v>
      </c>
    </row>
    <row r="1734" spans="1:3" ht="11.25" x14ac:dyDescent="0.2">
      <c r="A1734" t="s">
        <v>733</v>
      </c>
      <c r="B1734" t="s">
        <v>559</v>
      </c>
      <c r="C1734">
        <v>946.51</v>
      </c>
    </row>
    <row r="1735" spans="1:3" ht="11.25" x14ac:dyDescent="0.2">
      <c r="A1735" t="s">
        <v>1363</v>
      </c>
      <c r="B1735" t="s">
        <v>559</v>
      </c>
      <c r="C1735">
        <v>946.51</v>
      </c>
    </row>
    <row r="1736" spans="1:3" ht="11.25" x14ac:dyDescent="0.2">
      <c r="A1736" t="s">
        <v>2016</v>
      </c>
      <c r="B1736" t="s">
        <v>559</v>
      </c>
      <c r="C1736">
        <v>946.51</v>
      </c>
    </row>
    <row r="1737" spans="1:3" ht="11.25" x14ac:dyDescent="0.2">
      <c r="A1737" t="s">
        <v>1058</v>
      </c>
      <c r="B1737" t="s">
        <v>559</v>
      </c>
      <c r="C1737">
        <v>946.51</v>
      </c>
    </row>
    <row r="1738" spans="1:3" ht="11.25" x14ac:dyDescent="0.2">
      <c r="A1738" t="s">
        <v>1577</v>
      </c>
      <c r="B1738" t="s">
        <v>559</v>
      </c>
      <c r="C1738">
        <v>946.51</v>
      </c>
    </row>
    <row r="1739" spans="1:3" ht="11.25" x14ac:dyDescent="0.2">
      <c r="A1739" t="s">
        <v>1365</v>
      </c>
      <c r="B1739" t="s">
        <v>559</v>
      </c>
      <c r="C1739">
        <v>946.51</v>
      </c>
    </row>
    <row r="1740" spans="1:3" ht="11.25" x14ac:dyDescent="0.2">
      <c r="A1740" t="s">
        <v>1791</v>
      </c>
      <c r="B1740" t="s">
        <v>559</v>
      </c>
      <c r="C1740">
        <v>946.51</v>
      </c>
    </row>
    <row r="1741" spans="1:3" ht="11.25" x14ac:dyDescent="0.2">
      <c r="A1741" t="s">
        <v>1056</v>
      </c>
      <c r="B1741" t="s">
        <v>559</v>
      </c>
      <c r="C1741">
        <v>946.51</v>
      </c>
    </row>
    <row r="1742" spans="1:3" ht="11.25" x14ac:dyDescent="0.2">
      <c r="A1742" t="s">
        <v>2017</v>
      </c>
      <c r="B1742" t="s">
        <v>559</v>
      </c>
      <c r="C1742">
        <v>946.51</v>
      </c>
    </row>
    <row r="1743" spans="1:3" ht="11.25" x14ac:dyDescent="0.2">
      <c r="A1743" t="s">
        <v>2103</v>
      </c>
      <c r="B1743" t="s">
        <v>619</v>
      </c>
      <c r="C1743">
        <v>655.96</v>
      </c>
    </row>
    <row r="1744" spans="1:3" ht="11.25" x14ac:dyDescent="0.2">
      <c r="A1744" t="s">
        <v>1555</v>
      </c>
      <c r="B1744" t="s">
        <v>619</v>
      </c>
      <c r="C1744">
        <v>655.96</v>
      </c>
    </row>
    <row r="1745" spans="1:3" ht="11.25" x14ac:dyDescent="0.2">
      <c r="A1745" t="s">
        <v>1556</v>
      </c>
      <c r="B1745" t="s">
        <v>619</v>
      </c>
      <c r="C1745">
        <v>655.96</v>
      </c>
    </row>
    <row r="1746" spans="1:3" ht="11.25" x14ac:dyDescent="0.2">
      <c r="A1746" t="s">
        <v>618</v>
      </c>
      <c r="B1746" t="s">
        <v>619</v>
      </c>
      <c r="C1746">
        <v>655.96</v>
      </c>
    </row>
    <row r="1747" spans="1:3" ht="11.25" x14ac:dyDescent="0.2">
      <c r="A1747" t="s">
        <v>620</v>
      </c>
      <c r="B1747" t="s">
        <v>619</v>
      </c>
      <c r="C1747">
        <v>655.96</v>
      </c>
    </row>
    <row r="1748" spans="1:3" ht="11.25" x14ac:dyDescent="0.2">
      <c r="A1748" t="s">
        <v>3973</v>
      </c>
      <c r="B1748" t="s">
        <v>619</v>
      </c>
      <c r="C1748">
        <v>897.26</v>
      </c>
    </row>
    <row r="1749" spans="1:3" ht="11.25" x14ac:dyDescent="0.2">
      <c r="A1749" t="s">
        <v>4083</v>
      </c>
      <c r="B1749" t="s">
        <v>619</v>
      </c>
      <c r="C1749">
        <v>897.26</v>
      </c>
    </row>
    <row r="1750" spans="1:3" ht="11.25" x14ac:dyDescent="0.2">
      <c r="A1750" t="s">
        <v>3968</v>
      </c>
      <c r="B1750" t="s">
        <v>619</v>
      </c>
      <c r="C1750">
        <v>897.26</v>
      </c>
    </row>
    <row r="1751" spans="1:3" ht="11.25" x14ac:dyDescent="0.2">
      <c r="A1751" t="s">
        <v>2052</v>
      </c>
      <c r="B1751" t="s">
        <v>614</v>
      </c>
      <c r="C1751">
        <v>1407.74</v>
      </c>
    </row>
    <row r="1752" spans="1:3" ht="11.25" x14ac:dyDescent="0.2">
      <c r="A1752" t="s">
        <v>1778</v>
      </c>
      <c r="B1752" t="s">
        <v>614</v>
      </c>
      <c r="C1752">
        <v>1407.74</v>
      </c>
    </row>
    <row r="1753" spans="1:3" ht="11.25" x14ac:dyDescent="0.2">
      <c r="A1753" t="s">
        <v>3398</v>
      </c>
      <c r="B1753" t="s">
        <v>619</v>
      </c>
      <c r="C1753">
        <v>522.77</v>
      </c>
    </row>
    <row r="1754" spans="1:3" ht="11.25" x14ac:dyDescent="0.2">
      <c r="A1754" t="s">
        <v>3421</v>
      </c>
      <c r="B1754" t="s">
        <v>619</v>
      </c>
      <c r="C1754">
        <v>522.77</v>
      </c>
    </row>
    <row r="1755" spans="1:3" ht="11.25" x14ac:dyDescent="0.2">
      <c r="A1755" t="s">
        <v>716</v>
      </c>
      <c r="B1755" t="s">
        <v>559</v>
      </c>
      <c r="C1755">
        <v>1177.0999999999999</v>
      </c>
    </row>
    <row r="1756" spans="1:3" ht="11.25" x14ac:dyDescent="0.2">
      <c r="A1756" t="s">
        <v>997</v>
      </c>
      <c r="B1756" t="s">
        <v>823</v>
      </c>
      <c r="C1756">
        <v>84.11</v>
      </c>
    </row>
    <row r="1757" spans="1:3" ht="11.25" x14ac:dyDescent="0.2">
      <c r="A1757" t="s">
        <v>1284</v>
      </c>
      <c r="B1757" t="s">
        <v>996</v>
      </c>
      <c r="C1757">
        <v>240</v>
      </c>
    </row>
    <row r="1758" spans="1:3" ht="11.25" x14ac:dyDescent="0.2">
      <c r="A1758" t="s">
        <v>2173</v>
      </c>
      <c r="B1758" t="s">
        <v>823</v>
      </c>
      <c r="C1758">
        <v>84.11</v>
      </c>
    </row>
    <row r="1759" spans="1:3" ht="11.25" x14ac:dyDescent="0.2">
      <c r="A1759" t="s">
        <v>1227</v>
      </c>
      <c r="B1759" t="s">
        <v>559</v>
      </c>
      <c r="C1759">
        <v>207.29</v>
      </c>
    </row>
    <row r="1760" spans="1:3" ht="11.25" x14ac:dyDescent="0.2">
      <c r="A1760" t="s">
        <v>2171</v>
      </c>
      <c r="B1760" t="s">
        <v>559</v>
      </c>
      <c r="C1760">
        <v>207.29</v>
      </c>
    </row>
    <row r="1761" spans="1:3" ht="11.25" x14ac:dyDescent="0.2">
      <c r="A1761" t="s">
        <v>1216</v>
      </c>
      <c r="B1761" t="s">
        <v>590</v>
      </c>
      <c r="C1761">
        <v>158.68</v>
      </c>
    </row>
    <row r="1762" spans="1:3" ht="11.25" x14ac:dyDescent="0.2">
      <c r="A1762" t="s">
        <v>1165</v>
      </c>
      <c r="B1762" t="s">
        <v>590</v>
      </c>
      <c r="C1762">
        <v>158.68</v>
      </c>
    </row>
    <row r="1763" spans="1:3" ht="11.25" x14ac:dyDescent="0.2">
      <c r="A1763" t="s">
        <v>1217</v>
      </c>
      <c r="B1763" t="s">
        <v>590</v>
      </c>
      <c r="C1763">
        <v>158.68</v>
      </c>
    </row>
    <row r="1764" spans="1:3" ht="11.25" x14ac:dyDescent="0.2">
      <c r="A1764" t="s">
        <v>1720</v>
      </c>
      <c r="B1764" t="s">
        <v>590</v>
      </c>
      <c r="C1764">
        <v>158.68</v>
      </c>
    </row>
    <row r="1765" spans="1:3" ht="11.25" x14ac:dyDescent="0.2">
      <c r="A1765" t="s">
        <v>1986</v>
      </c>
      <c r="B1765" t="s">
        <v>590</v>
      </c>
      <c r="C1765">
        <v>158.68</v>
      </c>
    </row>
    <row r="1766" spans="1:3" ht="11.25" x14ac:dyDescent="0.2">
      <c r="A1766" t="s">
        <v>876</v>
      </c>
      <c r="B1766" t="s">
        <v>590</v>
      </c>
      <c r="C1766">
        <v>158.68</v>
      </c>
    </row>
    <row r="1767" spans="1:3" ht="11.25" x14ac:dyDescent="0.2">
      <c r="A1767" t="s">
        <v>1218</v>
      </c>
      <c r="B1767" t="s">
        <v>590</v>
      </c>
      <c r="C1767">
        <v>158.68</v>
      </c>
    </row>
    <row r="1768" spans="1:3" ht="11.25" x14ac:dyDescent="0.2">
      <c r="A1768" t="s">
        <v>1675</v>
      </c>
      <c r="B1768" t="s">
        <v>984</v>
      </c>
      <c r="C1768">
        <v>180.19</v>
      </c>
    </row>
    <row r="1769" spans="1:3" ht="11.25" x14ac:dyDescent="0.2">
      <c r="A1769" t="s">
        <v>1676</v>
      </c>
      <c r="B1769" t="s">
        <v>984</v>
      </c>
      <c r="C1769">
        <v>180.19</v>
      </c>
    </row>
    <row r="1770" spans="1:3" ht="11.25" x14ac:dyDescent="0.2">
      <c r="A1770" t="s">
        <v>1989</v>
      </c>
      <c r="B1770" t="s">
        <v>984</v>
      </c>
      <c r="C1770">
        <v>180.19</v>
      </c>
    </row>
    <row r="1771" spans="1:3" ht="11.25" x14ac:dyDescent="0.2">
      <c r="A1771" t="s">
        <v>1722</v>
      </c>
      <c r="B1771" t="s">
        <v>986</v>
      </c>
      <c r="C1771">
        <v>866.25</v>
      </c>
    </row>
    <row r="1772" spans="1:3" ht="11.25" x14ac:dyDescent="0.2">
      <c r="A1772" t="s">
        <v>983</v>
      </c>
      <c r="B1772" t="s">
        <v>984</v>
      </c>
      <c r="C1772">
        <v>180.19</v>
      </c>
    </row>
    <row r="1773" spans="1:3" ht="11.25" x14ac:dyDescent="0.2">
      <c r="A1773" t="s">
        <v>1695</v>
      </c>
      <c r="B1773" t="s">
        <v>428</v>
      </c>
      <c r="C1773">
        <v>95.6</v>
      </c>
    </row>
    <row r="1774" spans="1:3" ht="11.25" x14ac:dyDescent="0.2">
      <c r="A1774" t="s">
        <v>1728</v>
      </c>
      <c r="B1774" t="s">
        <v>428</v>
      </c>
      <c r="C1774">
        <v>95.6</v>
      </c>
    </row>
    <row r="1775" spans="1:3" ht="11.25" x14ac:dyDescent="0.2">
      <c r="A1775" t="s">
        <v>498</v>
      </c>
      <c r="B1775" t="s">
        <v>428</v>
      </c>
      <c r="C1775">
        <v>95.6</v>
      </c>
    </row>
    <row r="1776" spans="1:3" ht="11.25" x14ac:dyDescent="0.2">
      <c r="A1776" t="s">
        <v>500</v>
      </c>
      <c r="B1776" t="s">
        <v>428</v>
      </c>
      <c r="C1776">
        <v>95.6</v>
      </c>
    </row>
    <row r="1777" spans="1:3" ht="11.25" x14ac:dyDescent="0.2">
      <c r="A1777" t="s">
        <v>1183</v>
      </c>
      <c r="B1777" t="s">
        <v>428</v>
      </c>
      <c r="C1777">
        <v>95.6</v>
      </c>
    </row>
    <row r="1778" spans="1:3" ht="11.25" x14ac:dyDescent="0.2">
      <c r="A1778" t="s">
        <v>1625</v>
      </c>
      <c r="B1778" t="s">
        <v>428</v>
      </c>
      <c r="C1778">
        <v>95.6</v>
      </c>
    </row>
    <row r="1779" spans="1:3" ht="11.25" x14ac:dyDescent="0.2">
      <c r="A1779" t="s">
        <v>508</v>
      </c>
      <c r="B1779" t="s">
        <v>428</v>
      </c>
      <c r="C1779">
        <v>95.6</v>
      </c>
    </row>
    <row r="1780" spans="1:3" ht="11.25" x14ac:dyDescent="0.2">
      <c r="A1780" t="s">
        <v>2255</v>
      </c>
      <c r="B1780" t="s">
        <v>428</v>
      </c>
      <c r="C1780">
        <v>95.6</v>
      </c>
    </row>
    <row r="1781" spans="1:3" ht="11.25" x14ac:dyDescent="0.2">
      <c r="A1781" t="s">
        <v>509</v>
      </c>
      <c r="B1781" t="s">
        <v>428</v>
      </c>
      <c r="C1781">
        <v>95.6</v>
      </c>
    </row>
    <row r="1782" spans="1:3" ht="11.25" x14ac:dyDescent="0.2">
      <c r="A1782" t="s">
        <v>1189</v>
      </c>
      <c r="B1782" t="s">
        <v>428</v>
      </c>
      <c r="C1782">
        <v>95.6</v>
      </c>
    </row>
    <row r="1783" spans="1:3" ht="11.25" x14ac:dyDescent="0.2">
      <c r="A1783" t="s">
        <v>1633</v>
      </c>
      <c r="B1783" t="s">
        <v>428</v>
      </c>
      <c r="C1783">
        <v>95.6</v>
      </c>
    </row>
    <row r="1784" spans="1:3" ht="11.25" x14ac:dyDescent="0.2">
      <c r="A1784" t="s">
        <v>2263</v>
      </c>
      <c r="B1784" t="s">
        <v>428</v>
      </c>
      <c r="C1784">
        <v>95.6</v>
      </c>
    </row>
    <row r="1785" spans="1:3" ht="11.25" x14ac:dyDescent="0.2">
      <c r="A1785" t="s">
        <v>2265</v>
      </c>
      <c r="B1785" t="s">
        <v>428</v>
      </c>
      <c r="C1785">
        <v>95.6</v>
      </c>
    </row>
    <row r="1786" spans="1:3" ht="11.25" x14ac:dyDescent="0.2">
      <c r="A1786" t="s">
        <v>447</v>
      </c>
      <c r="B1786" t="s">
        <v>418</v>
      </c>
      <c r="C1786">
        <v>218.22</v>
      </c>
    </row>
    <row r="1787" spans="1:3" ht="11.25" x14ac:dyDescent="0.2">
      <c r="A1787" t="s">
        <v>2285</v>
      </c>
      <c r="B1787" t="s">
        <v>418</v>
      </c>
      <c r="C1787">
        <v>218.22</v>
      </c>
    </row>
    <row r="1788" spans="1:3" ht="11.25" x14ac:dyDescent="0.2">
      <c r="A1788" t="s">
        <v>1410</v>
      </c>
      <c r="B1788" t="s">
        <v>418</v>
      </c>
      <c r="C1788">
        <v>218.22</v>
      </c>
    </row>
    <row r="1789" spans="1:3" ht="11.25" x14ac:dyDescent="0.2">
      <c r="A1789" t="s">
        <v>824</v>
      </c>
      <c r="B1789" t="s">
        <v>823</v>
      </c>
      <c r="C1789">
        <v>84.11</v>
      </c>
    </row>
    <row r="1790" spans="1:3" ht="11.25" x14ac:dyDescent="0.2">
      <c r="A1790" t="s">
        <v>1595</v>
      </c>
      <c r="B1790" t="s">
        <v>580</v>
      </c>
      <c r="C1790">
        <v>86.31</v>
      </c>
    </row>
    <row r="1791" spans="1:3" ht="11.25" x14ac:dyDescent="0.2">
      <c r="A1791" t="s">
        <v>1712</v>
      </c>
      <c r="B1791" t="s">
        <v>580</v>
      </c>
      <c r="C1791">
        <v>86.31</v>
      </c>
    </row>
    <row r="1792" spans="1:3" ht="11.25" x14ac:dyDescent="0.2">
      <c r="A1792" t="s">
        <v>594</v>
      </c>
      <c r="B1792" t="s">
        <v>590</v>
      </c>
      <c r="C1792">
        <v>158.68</v>
      </c>
    </row>
    <row r="1793" spans="1:3" ht="11.25" x14ac:dyDescent="0.2">
      <c r="A1793" t="s">
        <v>1160</v>
      </c>
      <c r="B1793" t="s">
        <v>590</v>
      </c>
      <c r="C1793">
        <v>158.68</v>
      </c>
    </row>
    <row r="1794" spans="1:3" ht="11.25" x14ac:dyDescent="0.2">
      <c r="A1794" t="s">
        <v>872</v>
      </c>
      <c r="B1794" t="s">
        <v>590</v>
      </c>
      <c r="C1794">
        <v>158.68</v>
      </c>
    </row>
    <row r="1795" spans="1:3" ht="11.25" x14ac:dyDescent="0.2">
      <c r="A1795" t="s">
        <v>1215</v>
      </c>
      <c r="B1795" t="s">
        <v>590</v>
      </c>
      <c r="C1795">
        <v>158.68</v>
      </c>
    </row>
    <row r="1796" spans="1:3" ht="11.25" x14ac:dyDescent="0.2">
      <c r="A1796" t="s">
        <v>2163</v>
      </c>
      <c r="B1796" t="s">
        <v>590</v>
      </c>
      <c r="C1796">
        <v>158.68</v>
      </c>
    </row>
    <row r="1797" spans="1:3" ht="11.25" x14ac:dyDescent="0.2">
      <c r="A1797" t="s">
        <v>1606</v>
      </c>
      <c r="B1797" t="s">
        <v>590</v>
      </c>
      <c r="C1797">
        <v>158.68</v>
      </c>
    </row>
    <row r="1798" spans="1:3" ht="11.25" x14ac:dyDescent="0.2">
      <c r="A1798" t="s">
        <v>1717</v>
      </c>
      <c r="B1798" t="s">
        <v>590</v>
      </c>
      <c r="C1798">
        <v>158.68</v>
      </c>
    </row>
    <row r="1799" spans="1:3" ht="11.25" x14ac:dyDescent="0.2">
      <c r="A1799" t="s">
        <v>2167</v>
      </c>
      <c r="B1799" t="s">
        <v>590</v>
      </c>
      <c r="C1799">
        <v>158.68</v>
      </c>
    </row>
    <row r="1800" spans="1:3" ht="11.25" x14ac:dyDescent="0.2">
      <c r="A1800" t="s">
        <v>875</v>
      </c>
      <c r="B1800" t="s">
        <v>590</v>
      </c>
      <c r="C1800">
        <v>158.68</v>
      </c>
    </row>
    <row r="1801" spans="1:3" ht="11.25" x14ac:dyDescent="0.2">
      <c r="A1801" t="s">
        <v>1737</v>
      </c>
      <c r="B1801" t="s">
        <v>428</v>
      </c>
      <c r="C1801">
        <v>95.6</v>
      </c>
    </row>
    <row r="1802" spans="1:3" ht="11.25" x14ac:dyDescent="0.2">
      <c r="A1802" t="s">
        <v>1248</v>
      </c>
      <c r="B1802" t="s">
        <v>428</v>
      </c>
      <c r="C1802">
        <v>95.6</v>
      </c>
    </row>
    <row r="1803" spans="1:3" ht="11.25" x14ac:dyDescent="0.2">
      <c r="A1803" t="s">
        <v>2286</v>
      </c>
      <c r="B1803" t="s">
        <v>428</v>
      </c>
      <c r="C1803">
        <v>95.6</v>
      </c>
    </row>
    <row r="1804" spans="1:3" ht="11.25" x14ac:dyDescent="0.2">
      <c r="A1804" t="s">
        <v>1600</v>
      </c>
      <c r="B1804" t="s">
        <v>428</v>
      </c>
      <c r="C1804">
        <v>95.6</v>
      </c>
    </row>
    <row r="1805" spans="1:3" ht="11.25" x14ac:dyDescent="0.2">
      <c r="A1805" t="s">
        <v>1679</v>
      </c>
      <c r="B1805" t="s">
        <v>428</v>
      </c>
      <c r="C1805">
        <v>95.6</v>
      </c>
    </row>
    <row r="1806" spans="1:3" ht="11.25" x14ac:dyDescent="0.2">
      <c r="A1806" t="s">
        <v>1733</v>
      </c>
      <c r="B1806" t="s">
        <v>428</v>
      </c>
      <c r="C1806">
        <v>95.6</v>
      </c>
    </row>
    <row r="1807" spans="1:3" ht="11.25" x14ac:dyDescent="0.2">
      <c r="A1807" t="s">
        <v>1681</v>
      </c>
      <c r="B1807" t="s">
        <v>428</v>
      </c>
      <c r="C1807">
        <v>95.6</v>
      </c>
    </row>
    <row r="1808" spans="1:3" ht="11.25" x14ac:dyDescent="0.2">
      <c r="A1808" t="s">
        <v>1222</v>
      </c>
      <c r="B1808" t="s">
        <v>879</v>
      </c>
      <c r="C1808">
        <v>306.67</v>
      </c>
    </row>
    <row r="1809" spans="1:3" ht="11.25" x14ac:dyDescent="0.2">
      <c r="A1809" t="s">
        <v>878</v>
      </c>
      <c r="B1809" t="s">
        <v>879</v>
      </c>
      <c r="C1809">
        <v>306.67</v>
      </c>
    </row>
    <row r="1810" spans="1:3" ht="11.25" x14ac:dyDescent="0.2">
      <c r="A1810" t="s">
        <v>988</v>
      </c>
      <c r="B1810" t="s">
        <v>879</v>
      </c>
      <c r="C1810">
        <v>306.67</v>
      </c>
    </row>
    <row r="1811" spans="1:3" ht="11.25" x14ac:dyDescent="0.2">
      <c r="A1811" t="s">
        <v>1295</v>
      </c>
      <c r="B1811" t="s">
        <v>984</v>
      </c>
      <c r="C1811">
        <v>180.19</v>
      </c>
    </row>
    <row r="1812" spans="1:3" ht="11.25" x14ac:dyDescent="0.2">
      <c r="A1812" t="s">
        <v>1219</v>
      </c>
      <c r="B1812" t="s">
        <v>984</v>
      </c>
      <c r="C1812">
        <v>180.19</v>
      </c>
    </row>
    <row r="1813" spans="1:3" ht="11.25" x14ac:dyDescent="0.2">
      <c r="A1813" t="s">
        <v>1607</v>
      </c>
      <c r="B1813" t="s">
        <v>590</v>
      </c>
      <c r="C1813">
        <v>158.68</v>
      </c>
    </row>
    <row r="1814" spans="1:3" ht="11.25" x14ac:dyDescent="0.2">
      <c r="A1814" t="s">
        <v>591</v>
      </c>
      <c r="B1814" t="s">
        <v>590</v>
      </c>
      <c r="C1814">
        <v>158.68</v>
      </c>
    </row>
    <row r="1815" spans="1:3" ht="11.25" x14ac:dyDescent="0.2">
      <c r="A1815" t="s">
        <v>1605</v>
      </c>
      <c r="B1815" t="s">
        <v>590</v>
      </c>
      <c r="C1815">
        <v>158.68</v>
      </c>
    </row>
    <row r="1816" spans="1:3" ht="11.25" x14ac:dyDescent="0.2">
      <c r="A1816" t="s">
        <v>1212</v>
      </c>
      <c r="B1816" t="s">
        <v>590</v>
      </c>
      <c r="C1816">
        <v>158.68</v>
      </c>
    </row>
    <row r="1817" spans="1:3" ht="11.25" x14ac:dyDescent="0.2">
      <c r="A1817" t="s">
        <v>1975</v>
      </c>
      <c r="B1817" t="s">
        <v>1209</v>
      </c>
      <c r="C1817">
        <v>240.01</v>
      </c>
    </row>
    <row r="1818" spans="1:3" ht="11.25" x14ac:dyDescent="0.2">
      <c r="A1818" t="s">
        <v>611</v>
      </c>
      <c r="B1818" t="s">
        <v>580</v>
      </c>
      <c r="C1818">
        <v>86.31</v>
      </c>
    </row>
    <row r="1819" spans="1:3" ht="11.25" x14ac:dyDescent="0.2">
      <c r="A1819" t="s">
        <v>1703</v>
      </c>
      <c r="B1819" t="s">
        <v>1704</v>
      </c>
      <c r="C1819">
        <v>1452.5</v>
      </c>
    </row>
    <row r="1820" spans="1:3" ht="11.25" x14ac:dyDescent="0.2">
      <c r="A1820" t="s">
        <v>1756</v>
      </c>
      <c r="B1820" t="s">
        <v>580</v>
      </c>
      <c r="C1820">
        <v>86.31</v>
      </c>
    </row>
    <row r="1821" spans="1:3" ht="11.25" x14ac:dyDescent="0.2">
      <c r="A1821" t="s">
        <v>2284</v>
      </c>
      <c r="B1821" t="s">
        <v>418</v>
      </c>
      <c r="C1821">
        <v>218.22</v>
      </c>
    </row>
    <row r="1822" spans="1:3" ht="11.25" x14ac:dyDescent="0.2">
      <c r="A1822" t="s">
        <v>1094</v>
      </c>
      <c r="B1822" t="s">
        <v>454</v>
      </c>
      <c r="C1822">
        <v>588.70000000000005</v>
      </c>
    </row>
    <row r="1823" spans="1:3" ht="11.25" x14ac:dyDescent="0.2">
      <c r="A1823" t="s">
        <v>1817</v>
      </c>
      <c r="B1823" t="s">
        <v>559</v>
      </c>
      <c r="C1823">
        <v>187.55</v>
      </c>
    </row>
    <row r="1824" spans="1:3" ht="11.25" x14ac:dyDescent="0.2">
      <c r="A1824" t="s">
        <v>1816</v>
      </c>
      <c r="B1824" t="s">
        <v>559</v>
      </c>
      <c r="C1824">
        <v>187.55</v>
      </c>
    </row>
    <row r="1825" spans="1:3" ht="11.25" x14ac:dyDescent="0.2">
      <c r="A1825" t="s">
        <v>453</v>
      </c>
      <c r="B1825" t="s">
        <v>454</v>
      </c>
      <c r="C1825">
        <v>588.70000000000005</v>
      </c>
    </row>
    <row r="1826" spans="1:3" ht="11.25" x14ac:dyDescent="0.2">
      <c r="A1826" t="s">
        <v>2025</v>
      </c>
      <c r="B1826" t="s">
        <v>1398</v>
      </c>
      <c r="C1826">
        <v>269.44</v>
      </c>
    </row>
    <row r="1827" spans="1:3" ht="11.25" x14ac:dyDescent="0.2">
      <c r="A1827" t="s">
        <v>1514</v>
      </c>
      <c r="B1827" t="s">
        <v>475</v>
      </c>
      <c r="C1827">
        <v>1074.3699999999999</v>
      </c>
    </row>
    <row r="1828" spans="1:3" ht="11.25" x14ac:dyDescent="0.2">
      <c r="A1828" t="s">
        <v>1121</v>
      </c>
      <c r="B1828" t="s">
        <v>1122</v>
      </c>
      <c r="C1828">
        <v>1038.2</v>
      </c>
    </row>
    <row r="1829" spans="1:3" ht="11.25" x14ac:dyDescent="0.2">
      <c r="A1829" t="s">
        <v>1515</v>
      </c>
      <c r="B1829" t="s">
        <v>475</v>
      </c>
      <c r="C1829">
        <v>1074.3699999999999</v>
      </c>
    </row>
    <row r="1830" spans="1:3" ht="11.25" x14ac:dyDescent="0.2">
      <c r="A1830" t="s">
        <v>1402</v>
      </c>
      <c r="B1830" t="s">
        <v>954</v>
      </c>
      <c r="C1830">
        <v>358.15</v>
      </c>
    </row>
    <row r="1831" spans="1:3" ht="11.25" x14ac:dyDescent="0.2">
      <c r="A1831" t="s">
        <v>955</v>
      </c>
      <c r="B1831" t="s">
        <v>954</v>
      </c>
      <c r="C1831">
        <v>358.15</v>
      </c>
    </row>
    <row r="1832" spans="1:3" ht="11.25" x14ac:dyDescent="0.2">
      <c r="A1832" t="s">
        <v>1132</v>
      </c>
      <c r="B1832" t="s">
        <v>456</v>
      </c>
      <c r="C1832">
        <v>1198.17</v>
      </c>
    </row>
    <row r="1833" spans="1:3" ht="11.25" x14ac:dyDescent="0.2">
      <c r="A1833" t="s">
        <v>1875</v>
      </c>
      <c r="B1833" t="s">
        <v>456</v>
      </c>
      <c r="C1833">
        <v>1198.17</v>
      </c>
    </row>
    <row r="1834" spans="1:3" ht="11.25" x14ac:dyDescent="0.2">
      <c r="A1834" t="s">
        <v>2232</v>
      </c>
      <c r="B1834" t="s">
        <v>456</v>
      </c>
      <c r="C1834">
        <v>1198.17</v>
      </c>
    </row>
    <row r="1835" spans="1:3" ht="11.25" x14ac:dyDescent="0.2">
      <c r="A1835" t="s">
        <v>926</v>
      </c>
      <c r="B1835" t="s">
        <v>456</v>
      </c>
      <c r="C1835">
        <v>1198.17</v>
      </c>
    </row>
    <row r="1836" spans="1:3" ht="11.25" x14ac:dyDescent="0.2">
      <c r="A1836" t="s">
        <v>757</v>
      </c>
      <c r="B1836" t="s">
        <v>456</v>
      </c>
      <c r="C1836">
        <v>1198.17</v>
      </c>
    </row>
    <row r="1837" spans="1:3" ht="11.25" x14ac:dyDescent="0.2">
      <c r="A1837" t="s">
        <v>1440</v>
      </c>
      <c r="B1837" t="s">
        <v>456</v>
      </c>
      <c r="C1837">
        <v>1198.17</v>
      </c>
    </row>
    <row r="1838" spans="1:3" ht="11.25" x14ac:dyDescent="0.2">
      <c r="A1838" t="s">
        <v>758</v>
      </c>
      <c r="B1838" t="s">
        <v>456</v>
      </c>
      <c r="C1838">
        <v>1198.17</v>
      </c>
    </row>
    <row r="1839" spans="1:3" ht="11.25" x14ac:dyDescent="0.2">
      <c r="A1839" t="s">
        <v>2229</v>
      </c>
      <c r="B1839" t="s">
        <v>456</v>
      </c>
      <c r="C1839">
        <v>1198.17</v>
      </c>
    </row>
    <row r="1840" spans="1:3" ht="11.25" x14ac:dyDescent="0.2">
      <c r="A1840" t="s">
        <v>460</v>
      </c>
      <c r="B1840" t="s">
        <v>456</v>
      </c>
      <c r="C1840">
        <v>1198.17</v>
      </c>
    </row>
    <row r="1841" spans="1:3" ht="11.25" x14ac:dyDescent="0.2">
      <c r="A1841" t="s">
        <v>764</v>
      </c>
      <c r="B1841" t="s">
        <v>456</v>
      </c>
      <c r="C1841">
        <v>1198.17</v>
      </c>
    </row>
    <row r="1842" spans="1:3" ht="11.25" x14ac:dyDescent="0.2">
      <c r="A1842" t="s">
        <v>1127</v>
      </c>
      <c r="B1842" t="s">
        <v>456</v>
      </c>
      <c r="C1842">
        <v>1198.17</v>
      </c>
    </row>
    <row r="1843" spans="1:3" ht="11.25" x14ac:dyDescent="0.2">
      <c r="A1843" t="s">
        <v>1851</v>
      </c>
      <c r="B1843" t="s">
        <v>456</v>
      </c>
      <c r="C1843">
        <v>1198.17</v>
      </c>
    </row>
    <row r="1844" spans="1:3" ht="11.25" x14ac:dyDescent="0.2">
      <c r="A1844" t="s">
        <v>921</v>
      </c>
      <c r="B1844" t="s">
        <v>456</v>
      </c>
      <c r="C1844">
        <v>1198.17</v>
      </c>
    </row>
    <row r="1845" spans="1:3" ht="11.25" x14ac:dyDescent="0.2">
      <c r="A1845" t="s">
        <v>461</v>
      </c>
      <c r="B1845" t="s">
        <v>456</v>
      </c>
      <c r="C1845">
        <v>1198.17</v>
      </c>
    </row>
    <row r="1846" spans="1:3" ht="11.25" x14ac:dyDescent="0.2">
      <c r="A1846" t="s">
        <v>698</v>
      </c>
      <c r="B1846" t="s">
        <v>664</v>
      </c>
      <c r="C1846">
        <v>722.68</v>
      </c>
    </row>
    <row r="1847" spans="1:3" ht="11.25" x14ac:dyDescent="0.2">
      <c r="A1847" t="s">
        <v>703</v>
      </c>
      <c r="B1847" t="s">
        <v>664</v>
      </c>
      <c r="C1847">
        <v>722.68</v>
      </c>
    </row>
    <row r="1848" spans="1:3" ht="11.25" x14ac:dyDescent="0.2">
      <c r="A1848" t="s">
        <v>1377</v>
      </c>
      <c r="B1848" t="s">
        <v>664</v>
      </c>
      <c r="C1848">
        <v>722.68</v>
      </c>
    </row>
    <row r="1849" spans="1:3" ht="11.25" x14ac:dyDescent="0.2">
      <c r="A1849" t="s">
        <v>2192</v>
      </c>
      <c r="B1849" t="s">
        <v>428</v>
      </c>
      <c r="C1849">
        <v>338.61</v>
      </c>
    </row>
    <row r="1850" spans="1:3" ht="11.25" x14ac:dyDescent="0.2">
      <c r="A1850" t="s">
        <v>1920</v>
      </c>
      <c r="B1850" t="s">
        <v>428</v>
      </c>
      <c r="C1850">
        <v>338.61</v>
      </c>
    </row>
    <row r="1851" spans="1:3" ht="11.25" x14ac:dyDescent="0.2">
      <c r="A1851" t="s">
        <v>1914</v>
      </c>
      <c r="B1851" t="s">
        <v>619</v>
      </c>
      <c r="C1851">
        <v>445.3</v>
      </c>
    </row>
    <row r="1852" spans="1:3" ht="11.25" x14ac:dyDescent="0.2">
      <c r="A1852" t="s">
        <v>1389</v>
      </c>
      <c r="B1852" t="s">
        <v>619</v>
      </c>
      <c r="C1852">
        <v>445.3</v>
      </c>
    </row>
    <row r="1853" spans="1:3" ht="11.25" x14ac:dyDescent="0.2">
      <c r="A1853" t="s">
        <v>1537</v>
      </c>
      <c r="B1853" t="s">
        <v>559</v>
      </c>
      <c r="C1853">
        <v>1177.0999999999999</v>
      </c>
    </row>
    <row r="1854" spans="1:3" ht="11.25" x14ac:dyDescent="0.2">
      <c r="A1854" t="s">
        <v>681</v>
      </c>
      <c r="B1854" t="s">
        <v>559</v>
      </c>
      <c r="C1854">
        <v>1177.0999999999999</v>
      </c>
    </row>
    <row r="1855" spans="1:3" ht="11.25" x14ac:dyDescent="0.2">
      <c r="A1855" t="s">
        <v>1934</v>
      </c>
      <c r="B1855" t="s">
        <v>523</v>
      </c>
      <c r="C1855">
        <v>1234.1600000000001</v>
      </c>
    </row>
    <row r="1856" spans="1:3" ht="11.25" x14ac:dyDescent="0.2">
      <c r="A1856" t="s">
        <v>546</v>
      </c>
      <c r="B1856" t="s">
        <v>418</v>
      </c>
      <c r="C1856">
        <v>218.22</v>
      </c>
    </row>
    <row r="1857" spans="1:3" ht="11.25" x14ac:dyDescent="0.2">
      <c r="A1857" t="s">
        <v>441</v>
      </c>
      <c r="B1857" t="s">
        <v>418</v>
      </c>
      <c r="C1857">
        <v>218.22</v>
      </c>
    </row>
    <row r="1858" spans="1:3" ht="11.25" x14ac:dyDescent="0.2">
      <c r="A1858" t="s">
        <v>2269</v>
      </c>
      <c r="B1858" t="s">
        <v>418</v>
      </c>
      <c r="C1858">
        <v>218.22</v>
      </c>
    </row>
    <row r="1859" spans="1:3" ht="11.25" x14ac:dyDescent="0.2">
      <c r="A1859" t="s">
        <v>1107</v>
      </c>
      <c r="B1859" t="s">
        <v>418</v>
      </c>
      <c r="C1859">
        <v>218.22</v>
      </c>
    </row>
    <row r="1860" spans="1:3" ht="11.25" x14ac:dyDescent="0.2">
      <c r="A1860" t="s">
        <v>1109</v>
      </c>
      <c r="B1860" t="s">
        <v>418</v>
      </c>
      <c r="C1860">
        <v>218.22</v>
      </c>
    </row>
    <row r="1861" spans="1:3" ht="11.25" x14ac:dyDescent="0.2">
      <c r="A1861" t="s">
        <v>1894</v>
      </c>
      <c r="B1861" t="s">
        <v>418</v>
      </c>
      <c r="C1861">
        <v>218.22</v>
      </c>
    </row>
    <row r="1862" spans="1:3" ht="11.25" x14ac:dyDescent="0.2">
      <c r="A1862" t="s">
        <v>1422</v>
      </c>
      <c r="B1862" t="s">
        <v>418</v>
      </c>
      <c r="C1862">
        <v>218.22</v>
      </c>
    </row>
    <row r="1863" spans="1:3" ht="11.25" x14ac:dyDescent="0.2">
      <c r="A1863" t="s">
        <v>1896</v>
      </c>
      <c r="B1863" t="s">
        <v>418</v>
      </c>
      <c r="C1863">
        <v>218.22</v>
      </c>
    </row>
    <row r="1864" spans="1:3" ht="11.25" x14ac:dyDescent="0.2">
      <c r="A1864" t="s">
        <v>1897</v>
      </c>
      <c r="B1864" t="s">
        <v>418</v>
      </c>
      <c r="C1864">
        <v>218.22</v>
      </c>
    </row>
    <row r="1865" spans="1:3" ht="11.25" x14ac:dyDescent="0.2">
      <c r="A1865" t="s">
        <v>1899</v>
      </c>
      <c r="B1865" t="s">
        <v>418</v>
      </c>
      <c r="C1865">
        <v>218.22</v>
      </c>
    </row>
    <row r="1866" spans="1:3" ht="11.25" x14ac:dyDescent="0.2">
      <c r="A1866" t="s">
        <v>493</v>
      </c>
      <c r="B1866" t="s">
        <v>418</v>
      </c>
      <c r="C1866">
        <v>218.22</v>
      </c>
    </row>
    <row r="1867" spans="1:3" ht="11.25" x14ac:dyDescent="0.2">
      <c r="A1867" t="s">
        <v>1240</v>
      </c>
      <c r="B1867" t="s">
        <v>418</v>
      </c>
      <c r="C1867">
        <v>218.22</v>
      </c>
    </row>
    <row r="1868" spans="1:3" ht="11.25" x14ac:dyDescent="0.2">
      <c r="A1868" t="s">
        <v>1241</v>
      </c>
      <c r="B1868" t="s">
        <v>418</v>
      </c>
      <c r="C1868">
        <v>218.22</v>
      </c>
    </row>
    <row r="1869" spans="1:3" ht="11.25" x14ac:dyDescent="0.2">
      <c r="A1869" t="s">
        <v>1176</v>
      </c>
      <c r="B1869" t="s">
        <v>418</v>
      </c>
      <c r="C1869">
        <v>218.22</v>
      </c>
    </row>
    <row r="1870" spans="1:3" ht="11.25" x14ac:dyDescent="0.2">
      <c r="A1870" t="s">
        <v>1149</v>
      </c>
      <c r="B1870" t="s">
        <v>481</v>
      </c>
      <c r="C1870">
        <v>414.82</v>
      </c>
    </row>
    <row r="1871" spans="1:3" ht="11.25" x14ac:dyDescent="0.2">
      <c r="A1871" t="s">
        <v>2122</v>
      </c>
      <c r="B1871" t="s">
        <v>481</v>
      </c>
      <c r="C1871">
        <v>414.82</v>
      </c>
    </row>
    <row r="1872" spans="1:3" ht="11.25" x14ac:dyDescent="0.2">
      <c r="A1872" t="s">
        <v>2083</v>
      </c>
      <c r="B1872" t="s">
        <v>1114</v>
      </c>
      <c r="C1872">
        <v>1250.5</v>
      </c>
    </row>
    <row r="1873" spans="1:3" ht="11.25" x14ac:dyDescent="0.2">
      <c r="A1873" t="s">
        <v>1801</v>
      </c>
      <c r="B1873" t="s">
        <v>823</v>
      </c>
      <c r="C1873">
        <v>84.11</v>
      </c>
    </row>
    <row r="1874" spans="1:3" ht="11.25" x14ac:dyDescent="0.2">
      <c r="A1874" t="s">
        <v>1800</v>
      </c>
      <c r="B1874" t="s">
        <v>823</v>
      </c>
      <c r="C1874">
        <v>84.11</v>
      </c>
    </row>
    <row r="1875" spans="1:3" ht="11.25" x14ac:dyDescent="0.2">
      <c r="A1875" t="s">
        <v>1949</v>
      </c>
      <c r="B1875" t="s">
        <v>996</v>
      </c>
      <c r="C1875">
        <v>240</v>
      </c>
    </row>
    <row r="1876" spans="1:3" ht="11.25" x14ac:dyDescent="0.2">
      <c r="A1876" t="s">
        <v>848</v>
      </c>
      <c r="B1876" t="s">
        <v>559</v>
      </c>
      <c r="C1876">
        <v>187.55</v>
      </c>
    </row>
    <row r="1877" spans="1:3" ht="11.25" x14ac:dyDescent="0.2">
      <c r="A1877" t="s">
        <v>1649</v>
      </c>
      <c r="B1877" t="s">
        <v>559</v>
      </c>
      <c r="C1877">
        <v>187.55</v>
      </c>
    </row>
    <row r="1878" spans="1:3" ht="11.25" x14ac:dyDescent="0.2">
      <c r="A1878" t="s">
        <v>1959</v>
      </c>
      <c r="B1878" t="s">
        <v>559</v>
      </c>
      <c r="C1878">
        <v>187.55</v>
      </c>
    </row>
    <row r="1879" spans="1:3" ht="11.25" x14ac:dyDescent="0.2">
      <c r="A1879" t="s">
        <v>2231</v>
      </c>
      <c r="B1879" t="s">
        <v>559</v>
      </c>
      <c r="C1879">
        <v>187.55</v>
      </c>
    </row>
    <row r="1880" spans="1:3" ht="11.25" x14ac:dyDescent="0.2">
      <c r="A1880" t="s">
        <v>1308</v>
      </c>
      <c r="B1880" t="s">
        <v>559</v>
      </c>
      <c r="C1880">
        <v>187.55</v>
      </c>
    </row>
    <row r="1881" spans="1:3" ht="11.25" x14ac:dyDescent="0.2">
      <c r="A1881" t="s">
        <v>1953</v>
      </c>
      <c r="B1881" t="s">
        <v>559</v>
      </c>
      <c r="C1881">
        <v>187.55</v>
      </c>
    </row>
    <row r="1882" spans="1:3" ht="11.25" x14ac:dyDescent="0.2">
      <c r="A1882" t="s">
        <v>1013</v>
      </c>
      <c r="B1882" t="s">
        <v>559</v>
      </c>
      <c r="C1882">
        <v>187.55</v>
      </c>
    </row>
    <row r="1883" spans="1:3" ht="11.25" x14ac:dyDescent="0.2">
      <c r="A1883" t="s">
        <v>1011</v>
      </c>
      <c r="B1883" t="s">
        <v>559</v>
      </c>
      <c r="C1883">
        <v>187.55</v>
      </c>
    </row>
    <row r="1884" spans="1:3" ht="11.25" x14ac:dyDescent="0.2">
      <c r="A1884" t="s">
        <v>1325</v>
      </c>
      <c r="B1884" t="s">
        <v>559</v>
      </c>
      <c r="C1884">
        <v>187.55</v>
      </c>
    </row>
    <row r="1885" spans="1:3" ht="11.25" x14ac:dyDescent="0.2">
      <c r="A1885" t="s">
        <v>2047</v>
      </c>
      <c r="B1885" t="s">
        <v>559</v>
      </c>
      <c r="C1885">
        <v>187.55</v>
      </c>
    </row>
    <row r="1886" spans="1:3" ht="11.25" x14ac:dyDescent="0.2">
      <c r="A1886" t="s">
        <v>1506</v>
      </c>
      <c r="B1886" t="s">
        <v>525</v>
      </c>
      <c r="C1886">
        <v>836.97</v>
      </c>
    </row>
    <row r="1887" spans="1:3" ht="11.25" x14ac:dyDescent="0.2">
      <c r="A1887" t="s">
        <v>916</v>
      </c>
      <c r="B1887" t="s">
        <v>559</v>
      </c>
      <c r="C1887">
        <v>187.55</v>
      </c>
    </row>
    <row r="1888" spans="1:3" ht="11.25" x14ac:dyDescent="0.2">
      <c r="A1888" t="s">
        <v>1933</v>
      </c>
      <c r="B1888" t="s">
        <v>532</v>
      </c>
      <c r="C1888">
        <v>1376.5</v>
      </c>
    </row>
    <row r="1889" spans="1:3" ht="11.25" x14ac:dyDescent="0.2">
      <c r="A1889" t="s">
        <v>4148</v>
      </c>
      <c r="B1889" t="s">
        <v>3954</v>
      </c>
      <c r="C1889">
        <v>411.82</v>
      </c>
    </row>
    <row r="1890" spans="1:3" ht="11.25" x14ac:dyDescent="0.2">
      <c r="A1890" t="s">
        <v>4028</v>
      </c>
      <c r="B1890" t="s">
        <v>3954</v>
      </c>
      <c r="C1890">
        <v>411.82</v>
      </c>
    </row>
    <row r="1891" spans="1:3" ht="11.25" x14ac:dyDescent="0.2">
      <c r="A1891" t="s">
        <v>4099</v>
      </c>
      <c r="B1891" t="s">
        <v>3954</v>
      </c>
      <c r="C1891">
        <v>411.82</v>
      </c>
    </row>
    <row r="1892" spans="1:3" ht="11.25" x14ac:dyDescent="0.2">
      <c r="A1892" t="s">
        <v>4141</v>
      </c>
      <c r="B1892" t="s">
        <v>3954</v>
      </c>
      <c r="C1892">
        <v>411.82</v>
      </c>
    </row>
    <row r="1893" spans="1:3" ht="11.25" x14ac:dyDescent="0.2">
      <c r="A1893" t="s">
        <v>4224</v>
      </c>
      <c r="B1893" t="s">
        <v>3954</v>
      </c>
      <c r="C1893">
        <v>411.82</v>
      </c>
    </row>
    <row r="1894" spans="1:3" ht="11.25" x14ac:dyDescent="0.2">
      <c r="A1894" t="s">
        <v>2203</v>
      </c>
      <c r="B1894" t="s">
        <v>794</v>
      </c>
      <c r="C1894">
        <v>3615.83</v>
      </c>
    </row>
    <row r="1895" spans="1:3" ht="11.25" x14ac:dyDescent="0.2">
      <c r="A1895" t="s">
        <v>4014</v>
      </c>
      <c r="B1895" t="s">
        <v>619</v>
      </c>
      <c r="C1895">
        <v>897.26</v>
      </c>
    </row>
    <row r="1896" spans="1:3" ht="11.25" x14ac:dyDescent="0.2">
      <c r="A1896" t="s">
        <v>4112</v>
      </c>
      <c r="B1896" t="s">
        <v>619</v>
      </c>
      <c r="C1896">
        <v>897.26</v>
      </c>
    </row>
    <row r="1897" spans="1:3" ht="11.25" x14ac:dyDescent="0.2">
      <c r="A1897" t="s">
        <v>4037</v>
      </c>
      <c r="B1897" t="s">
        <v>619</v>
      </c>
      <c r="C1897">
        <v>897.26</v>
      </c>
    </row>
    <row r="1898" spans="1:3" ht="11.25" x14ac:dyDescent="0.2">
      <c r="A1898" t="s">
        <v>4155</v>
      </c>
      <c r="B1898" t="s">
        <v>619</v>
      </c>
      <c r="C1898">
        <v>897.26</v>
      </c>
    </row>
    <row r="1899" spans="1:3" ht="11.25" x14ac:dyDescent="0.2">
      <c r="A1899" t="s">
        <v>4121</v>
      </c>
      <c r="B1899" t="s">
        <v>619</v>
      </c>
      <c r="C1899">
        <v>897.26</v>
      </c>
    </row>
    <row r="1900" spans="1:3" ht="11.25" x14ac:dyDescent="0.2">
      <c r="A1900" t="s">
        <v>1357</v>
      </c>
      <c r="B1900" t="s">
        <v>934</v>
      </c>
      <c r="C1900">
        <v>2086.84</v>
      </c>
    </row>
    <row r="1901" spans="1:3" ht="11.25" x14ac:dyDescent="0.2">
      <c r="A1901" t="s">
        <v>1991</v>
      </c>
      <c r="B1901" t="s">
        <v>1992</v>
      </c>
      <c r="C1901">
        <v>877.92</v>
      </c>
    </row>
    <row r="1902" spans="1:3" ht="11.25" x14ac:dyDescent="0.2">
      <c r="A1902" t="s">
        <v>4201</v>
      </c>
      <c r="B1902" t="s">
        <v>619</v>
      </c>
      <c r="C1902">
        <v>897.26</v>
      </c>
    </row>
    <row r="1903" spans="1:3" ht="11.25" x14ac:dyDescent="0.2">
      <c r="A1903" t="s">
        <v>1860</v>
      </c>
      <c r="B1903" t="s">
        <v>934</v>
      </c>
      <c r="C1903">
        <v>2086.84</v>
      </c>
    </row>
    <row r="1904" spans="1:3" ht="11.25" x14ac:dyDescent="0.2">
      <c r="A1904" t="s">
        <v>2102</v>
      </c>
      <c r="B1904" t="s">
        <v>559</v>
      </c>
      <c r="C1904">
        <v>946.51</v>
      </c>
    </row>
    <row r="1905" spans="1:3" ht="11.25" x14ac:dyDescent="0.2">
      <c r="A1905" t="s">
        <v>1355</v>
      </c>
      <c r="B1905" t="s">
        <v>934</v>
      </c>
      <c r="C1905">
        <v>2086.84</v>
      </c>
    </row>
    <row r="1906" spans="1:3" ht="11.25" x14ac:dyDescent="0.2">
      <c r="A1906" t="s">
        <v>4010</v>
      </c>
      <c r="B1906" t="s">
        <v>4011</v>
      </c>
      <c r="C1906">
        <v>14900.01</v>
      </c>
    </row>
    <row r="1907" spans="1:3" ht="11.25" x14ac:dyDescent="0.2">
      <c r="A1907" t="s">
        <v>2187</v>
      </c>
      <c r="B1907" t="s">
        <v>580</v>
      </c>
      <c r="C1907">
        <v>86.31</v>
      </c>
    </row>
    <row r="1908" spans="1:3" ht="11.25" x14ac:dyDescent="0.2">
      <c r="A1908" t="s">
        <v>1203</v>
      </c>
      <c r="B1908" t="s">
        <v>580</v>
      </c>
      <c r="C1908">
        <v>86.31</v>
      </c>
    </row>
    <row r="1909" spans="1:3" ht="11.25" x14ac:dyDescent="0.2">
      <c r="A1909" t="s">
        <v>4110</v>
      </c>
      <c r="B1909" t="s">
        <v>3954</v>
      </c>
      <c r="C1909">
        <v>411.82</v>
      </c>
    </row>
    <row r="1910" spans="1:3" ht="11.25" x14ac:dyDescent="0.2">
      <c r="A1910" t="s">
        <v>943</v>
      </c>
      <c r="B1910" t="s">
        <v>619</v>
      </c>
      <c r="C1910">
        <v>580.58000000000004</v>
      </c>
    </row>
    <row r="1911" spans="1:3" ht="11.25" x14ac:dyDescent="0.2">
      <c r="A1911" t="s">
        <v>4109</v>
      </c>
      <c r="B1911" t="s">
        <v>3954</v>
      </c>
      <c r="C1911">
        <v>411.82</v>
      </c>
    </row>
    <row r="1912" spans="1:3" ht="11.25" x14ac:dyDescent="0.2">
      <c r="A1912" t="s">
        <v>4038</v>
      </c>
      <c r="B1912" t="s">
        <v>3954</v>
      </c>
      <c r="C1912">
        <v>411.82</v>
      </c>
    </row>
    <row r="1913" spans="1:3" ht="11.25" x14ac:dyDescent="0.2">
      <c r="A1913" t="s">
        <v>3383</v>
      </c>
      <c r="B1913" t="s">
        <v>619</v>
      </c>
      <c r="C1913">
        <v>522.77</v>
      </c>
    </row>
    <row r="1914" spans="1:3" ht="11.25" x14ac:dyDescent="0.2">
      <c r="A1914" t="s">
        <v>3997</v>
      </c>
      <c r="B1914" t="s">
        <v>3954</v>
      </c>
      <c r="C1914">
        <v>411.82</v>
      </c>
    </row>
    <row r="1915" spans="1:3" ht="11.25" x14ac:dyDescent="0.2">
      <c r="A1915" t="s">
        <v>1685</v>
      </c>
      <c r="B1915" t="s">
        <v>559</v>
      </c>
      <c r="C1915">
        <v>207.29</v>
      </c>
    </row>
    <row r="1916" spans="1:3" ht="11.25" x14ac:dyDescent="0.2">
      <c r="A1916" t="s">
        <v>1686</v>
      </c>
      <c r="B1916" t="s">
        <v>559</v>
      </c>
      <c r="C1916">
        <v>207.29</v>
      </c>
    </row>
    <row r="1917" spans="1:3" ht="11.25" x14ac:dyDescent="0.2">
      <c r="A1917" t="s">
        <v>1358</v>
      </c>
      <c r="B1917" t="s">
        <v>619</v>
      </c>
      <c r="C1917">
        <v>580.58000000000004</v>
      </c>
    </row>
    <row r="1918" spans="1:3" ht="11.25" x14ac:dyDescent="0.2">
      <c r="A1918" t="s">
        <v>1228</v>
      </c>
      <c r="B1918" t="s">
        <v>559</v>
      </c>
      <c r="C1918">
        <v>207.29</v>
      </c>
    </row>
    <row r="1919" spans="1:3" ht="11.25" x14ac:dyDescent="0.2">
      <c r="A1919" t="s">
        <v>1231</v>
      </c>
      <c r="B1919" t="s">
        <v>993</v>
      </c>
      <c r="C1919">
        <v>303.63</v>
      </c>
    </row>
    <row r="1920" spans="1:3" ht="11.25" x14ac:dyDescent="0.2">
      <c r="A1920" t="s">
        <v>1570</v>
      </c>
      <c r="B1920" t="s">
        <v>559</v>
      </c>
      <c r="C1920">
        <v>946.51</v>
      </c>
    </row>
    <row r="1921" spans="1:3" ht="11.25" x14ac:dyDescent="0.2">
      <c r="A1921" t="s">
        <v>992</v>
      </c>
      <c r="B1921" t="s">
        <v>993</v>
      </c>
      <c r="C1921">
        <v>303.63</v>
      </c>
    </row>
    <row r="1922" spans="1:3" ht="11.25" x14ac:dyDescent="0.2">
      <c r="A1922" t="s">
        <v>1995</v>
      </c>
      <c r="B1922" t="s">
        <v>823</v>
      </c>
      <c r="C1922">
        <v>84.11</v>
      </c>
    </row>
    <row r="1923" spans="1:3" ht="11.25" x14ac:dyDescent="0.2">
      <c r="A1923" t="s">
        <v>1287</v>
      </c>
      <c r="B1923" t="s">
        <v>823</v>
      </c>
      <c r="C1923">
        <v>84.11</v>
      </c>
    </row>
    <row r="1924" spans="1:3" ht="11.25" x14ac:dyDescent="0.2">
      <c r="A1924" t="s">
        <v>1996</v>
      </c>
      <c r="B1924" t="s">
        <v>993</v>
      </c>
      <c r="C1924">
        <v>303.63</v>
      </c>
    </row>
    <row r="1925" spans="1:3" ht="11.25" x14ac:dyDescent="0.2">
      <c r="A1925" t="s">
        <v>994</v>
      </c>
      <c r="B1925" t="s">
        <v>993</v>
      </c>
      <c r="C1925">
        <v>303.63</v>
      </c>
    </row>
    <row r="1926" spans="1:3" ht="11.25" x14ac:dyDescent="0.2">
      <c r="A1926" t="s">
        <v>1796</v>
      </c>
      <c r="B1926" t="s">
        <v>993</v>
      </c>
      <c r="C1926">
        <v>303.63</v>
      </c>
    </row>
    <row r="1927" spans="1:3" ht="11.25" x14ac:dyDescent="0.2">
      <c r="A1927" t="s">
        <v>1285</v>
      </c>
      <c r="B1927" t="s">
        <v>993</v>
      </c>
      <c r="C1927">
        <v>303.63</v>
      </c>
    </row>
    <row r="1928" spans="1:3" ht="11.25" x14ac:dyDescent="0.2">
      <c r="A1928" t="s">
        <v>3996</v>
      </c>
      <c r="B1928" t="s">
        <v>3954</v>
      </c>
      <c r="C1928">
        <v>411.82</v>
      </c>
    </row>
    <row r="1929" spans="1:3" ht="11.25" x14ac:dyDescent="0.2">
      <c r="A1929" t="s">
        <v>1281</v>
      </c>
      <c r="B1929" t="s">
        <v>823</v>
      </c>
      <c r="C1929">
        <v>84.11</v>
      </c>
    </row>
    <row r="1930" spans="1:3" ht="11.25" x14ac:dyDescent="0.2">
      <c r="A1930" t="s">
        <v>998</v>
      </c>
      <c r="B1930" t="s">
        <v>823</v>
      </c>
      <c r="C1930">
        <v>84.11</v>
      </c>
    </row>
    <row r="1931" spans="1:3" ht="11.25" x14ac:dyDescent="0.2">
      <c r="A1931" t="s">
        <v>4158</v>
      </c>
      <c r="B1931" t="s">
        <v>3954</v>
      </c>
      <c r="C1931">
        <v>411.82</v>
      </c>
    </row>
    <row r="1932" spans="1:3" ht="11.25" x14ac:dyDescent="0.2">
      <c r="A1932" t="s">
        <v>581</v>
      </c>
      <c r="B1932" t="s">
        <v>580</v>
      </c>
      <c r="C1932">
        <v>86.31</v>
      </c>
    </row>
    <row r="1933" spans="1:3" ht="11.25" x14ac:dyDescent="0.2">
      <c r="A1933" t="s">
        <v>754</v>
      </c>
      <c r="B1933" t="s">
        <v>456</v>
      </c>
      <c r="C1933">
        <v>1198.17</v>
      </c>
    </row>
    <row r="1934" spans="1:3" ht="11.25" x14ac:dyDescent="0.2">
      <c r="A1934" t="s">
        <v>601</v>
      </c>
      <c r="B1934" t="s">
        <v>590</v>
      </c>
      <c r="C1934">
        <v>158.68</v>
      </c>
    </row>
    <row r="1935" spans="1:3" ht="11.25" x14ac:dyDescent="0.2">
      <c r="A1935" t="s">
        <v>1158</v>
      </c>
      <c r="B1935" t="s">
        <v>590</v>
      </c>
      <c r="C1935">
        <v>158.68</v>
      </c>
    </row>
    <row r="1936" spans="1:3" ht="11.25" x14ac:dyDescent="0.2">
      <c r="A1936" t="s">
        <v>1601</v>
      </c>
      <c r="B1936" t="s">
        <v>590</v>
      </c>
      <c r="C1936">
        <v>158.68</v>
      </c>
    </row>
    <row r="1937" spans="1:3" ht="11.25" x14ac:dyDescent="0.2">
      <c r="A1937" t="s">
        <v>577</v>
      </c>
      <c r="B1937" t="s">
        <v>559</v>
      </c>
      <c r="C1937">
        <v>946.51</v>
      </c>
    </row>
    <row r="1938" spans="1:3" ht="11.25" x14ac:dyDescent="0.2">
      <c r="A1938" t="s">
        <v>732</v>
      </c>
      <c r="B1938" t="s">
        <v>559</v>
      </c>
      <c r="C1938">
        <v>946.51</v>
      </c>
    </row>
    <row r="1939" spans="1:3" ht="11.25" x14ac:dyDescent="0.2">
      <c r="A1939" t="s">
        <v>578</v>
      </c>
      <c r="B1939" t="s">
        <v>559</v>
      </c>
      <c r="C1939">
        <v>946.51</v>
      </c>
    </row>
    <row r="1940" spans="1:3" ht="11.25" x14ac:dyDescent="0.2">
      <c r="A1940" t="s">
        <v>1979</v>
      </c>
      <c r="B1940" t="s">
        <v>590</v>
      </c>
      <c r="C1940">
        <v>158.68</v>
      </c>
    </row>
    <row r="1941" spans="1:3" ht="11.25" x14ac:dyDescent="0.2">
      <c r="A1941" t="s">
        <v>1982</v>
      </c>
      <c r="B1941" t="s">
        <v>590</v>
      </c>
      <c r="C1941">
        <v>158.68</v>
      </c>
    </row>
    <row r="1942" spans="1:3" ht="11.25" x14ac:dyDescent="0.2">
      <c r="A1942" t="s">
        <v>1718</v>
      </c>
      <c r="B1942" t="s">
        <v>590</v>
      </c>
      <c r="C1942">
        <v>158.68</v>
      </c>
    </row>
    <row r="1943" spans="1:3" ht="11.25" x14ac:dyDescent="0.2">
      <c r="A1943" t="s">
        <v>991</v>
      </c>
      <c r="B1943" t="s">
        <v>559</v>
      </c>
      <c r="C1943">
        <v>1177.0999999999999</v>
      </c>
    </row>
    <row r="1944" spans="1:3" ht="11.25" x14ac:dyDescent="0.2">
      <c r="A1944" t="s">
        <v>2045</v>
      </c>
      <c r="B1944" t="s">
        <v>428</v>
      </c>
      <c r="C1944">
        <v>272.60000000000002</v>
      </c>
    </row>
    <row r="1945" spans="1:3" ht="11.25" x14ac:dyDescent="0.2">
      <c r="A1945" t="s">
        <v>2046</v>
      </c>
      <c r="B1945" t="s">
        <v>428</v>
      </c>
      <c r="C1945">
        <v>272.60000000000002</v>
      </c>
    </row>
    <row r="1946" spans="1:3" ht="11.25" x14ac:dyDescent="0.2">
      <c r="A1946" t="s">
        <v>616</v>
      </c>
      <c r="B1946" t="s">
        <v>428</v>
      </c>
      <c r="C1946">
        <v>272.60000000000002</v>
      </c>
    </row>
    <row r="1947" spans="1:3" ht="11.25" x14ac:dyDescent="0.2">
      <c r="A1947" t="s">
        <v>1157</v>
      </c>
      <c r="B1947" t="s">
        <v>559</v>
      </c>
      <c r="C1947">
        <v>1177.0999999999999</v>
      </c>
    </row>
    <row r="1948" spans="1:3" ht="11.25" x14ac:dyDescent="0.2">
      <c r="A1948" t="s">
        <v>1391</v>
      </c>
      <c r="B1948" t="s">
        <v>559</v>
      </c>
      <c r="C1948">
        <v>1177.0999999999999</v>
      </c>
    </row>
    <row r="1949" spans="1:3" ht="11.25" x14ac:dyDescent="0.2">
      <c r="A1949" t="s">
        <v>1719</v>
      </c>
      <c r="B1949" t="s">
        <v>590</v>
      </c>
      <c r="C1949">
        <v>158.68</v>
      </c>
    </row>
    <row r="1950" spans="1:3" ht="11.25" x14ac:dyDescent="0.2">
      <c r="A1950" t="s">
        <v>1985</v>
      </c>
      <c r="B1950" t="s">
        <v>590</v>
      </c>
      <c r="C1950">
        <v>158.68</v>
      </c>
    </row>
    <row r="1951" spans="1:3" ht="11.25" x14ac:dyDescent="0.2">
      <c r="A1951" t="s">
        <v>1166</v>
      </c>
      <c r="B1951" t="s">
        <v>590</v>
      </c>
      <c r="C1951">
        <v>158.68</v>
      </c>
    </row>
    <row r="1952" spans="1:3" ht="11.25" x14ac:dyDescent="0.2">
      <c r="A1952" t="s">
        <v>1167</v>
      </c>
      <c r="B1952" t="s">
        <v>590</v>
      </c>
      <c r="C1952">
        <v>158.68</v>
      </c>
    </row>
    <row r="1953" spans="1:3" ht="11.25" x14ac:dyDescent="0.2">
      <c r="A1953" t="s">
        <v>895</v>
      </c>
      <c r="B1953" t="s">
        <v>456</v>
      </c>
      <c r="C1953">
        <v>1263.24</v>
      </c>
    </row>
    <row r="1954" spans="1:3" ht="11.25" x14ac:dyDescent="0.2">
      <c r="A1954" t="s">
        <v>1680</v>
      </c>
      <c r="B1954" t="s">
        <v>428</v>
      </c>
      <c r="C1954">
        <v>95.6</v>
      </c>
    </row>
    <row r="1955" spans="1:3" ht="11.25" x14ac:dyDescent="0.2">
      <c r="A1955" t="s">
        <v>1480</v>
      </c>
      <c r="B1955" t="s">
        <v>456</v>
      </c>
      <c r="C1955">
        <v>1198.17</v>
      </c>
    </row>
    <row r="1956" spans="1:3" ht="11.25" x14ac:dyDescent="0.2">
      <c r="A1956" t="s">
        <v>1152</v>
      </c>
      <c r="B1956" t="s">
        <v>580</v>
      </c>
      <c r="C1956">
        <v>86.31</v>
      </c>
    </row>
    <row r="1957" spans="1:3" ht="11.25" x14ac:dyDescent="0.2">
      <c r="A1957" t="s">
        <v>2219</v>
      </c>
      <c r="B1957" t="s">
        <v>934</v>
      </c>
      <c r="C1957">
        <v>2086.84</v>
      </c>
    </row>
    <row r="1958" spans="1:3" ht="11.25" x14ac:dyDescent="0.2">
      <c r="A1958" t="s">
        <v>1154</v>
      </c>
      <c r="B1958" t="s">
        <v>610</v>
      </c>
      <c r="C1958">
        <v>1015</v>
      </c>
    </row>
    <row r="1959" spans="1:3" ht="11.25" x14ac:dyDescent="0.2">
      <c r="A1959" t="s">
        <v>1713</v>
      </c>
      <c r="B1959" t="s">
        <v>610</v>
      </c>
      <c r="C1959">
        <v>1015</v>
      </c>
    </row>
    <row r="1960" spans="1:3" ht="11.25" x14ac:dyDescent="0.2">
      <c r="A1960" t="s">
        <v>602</v>
      </c>
      <c r="B1960" t="s">
        <v>590</v>
      </c>
      <c r="C1960">
        <v>158.68</v>
      </c>
    </row>
    <row r="1961" spans="1:3" ht="11.25" x14ac:dyDescent="0.2">
      <c r="A1961" t="s">
        <v>2217</v>
      </c>
      <c r="B1961" t="s">
        <v>481</v>
      </c>
      <c r="C1961">
        <v>2151.8000000000002</v>
      </c>
    </row>
    <row r="1962" spans="1:3" ht="11.25" x14ac:dyDescent="0.2">
      <c r="A1962" t="s">
        <v>1599</v>
      </c>
      <c r="B1962" t="s">
        <v>590</v>
      </c>
      <c r="C1962">
        <v>158.68</v>
      </c>
    </row>
    <row r="1963" spans="1:3" ht="11.25" x14ac:dyDescent="0.2">
      <c r="A1963" t="s">
        <v>4195</v>
      </c>
      <c r="B1963" t="s">
        <v>619</v>
      </c>
      <c r="C1963">
        <v>897.26</v>
      </c>
    </row>
    <row r="1964" spans="1:3" ht="11.25" x14ac:dyDescent="0.2">
      <c r="A1964" t="s">
        <v>4120</v>
      </c>
      <c r="B1964" t="s">
        <v>619</v>
      </c>
      <c r="C1964">
        <v>897.26</v>
      </c>
    </row>
    <row r="1965" spans="1:3" ht="11.25" x14ac:dyDescent="0.2">
      <c r="A1965" t="s">
        <v>900</v>
      </c>
      <c r="B1965" t="s">
        <v>456</v>
      </c>
      <c r="C1965">
        <v>1263.24</v>
      </c>
    </row>
    <row r="1966" spans="1:3" ht="11.25" x14ac:dyDescent="0.2">
      <c r="A1966" t="s">
        <v>2041</v>
      </c>
      <c r="B1966" t="s">
        <v>456</v>
      </c>
      <c r="C1966">
        <v>1263.24</v>
      </c>
    </row>
    <row r="1967" spans="1:3" ht="11.25" x14ac:dyDescent="0.2">
      <c r="A1967" t="s">
        <v>1781</v>
      </c>
      <c r="B1967" t="s">
        <v>456</v>
      </c>
      <c r="C1967">
        <v>1263.24</v>
      </c>
    </row>
    <row r="1968" spans="1:3" ht="11.25" x14ac:dyDescent="0.2">
      <c r="A1968" t="s">
        <v>608</v>
      </c>
      <c r="B1968" t="s">
        <v>456</v>
      </c>
      <c r="C1968">
        <v>1263.24</v>
      </c>
    </row>
    <row r="1969" spans="1:3" ht="11.25" x14ac:dyDescent="0.2">
      <c r="A1969" t="s">
        <v>1782</v>
      </c>
      <c r="B1969" t="s">
        <v>456</v>
      </c>
      <c r="C1969">
        <v>1263.24</v>
      </c>
    </row>
    <row r="1970" spans="1:3" ht="11.25" x14ac:dyDescent="0.2">
      <c r="A1970" t="s">
        <v>866</v>
      </c>
      <c r="B1970" t="s">
        <v>590</v>
      </c>
      <c r="C1970">
        <v>158.68</v>
      </c>
    </row>
    <row r="1971" spans="1:3" ht="11.25" x14ac:dyDescent="0.2">
      <c r="A1971" t="s">
        <v>867</v>
      </c>
      <c r="B1971" t="s">
        <v>590</v>
      </c>
      <c r="C1971">
        <v>158.68</v>
      </c>
    </row>
    <row r="1972" spans="1:3" ht="11.25" x14ac:dyDescent="0.2">
      <c r="A1972" t="s">
        <v>884</v>
      </c>
      <c r="B1972" t="s">
        <v>481</v>
      </c>
      <c r="C1972">
        <v>2151.8000000000002</v>
      </c>
    </row>
    <row r="1973" spans="1:3" ht="11.25" x14ac:dyDescent="0.2">
      <c r="A1973" t="s">
        <v>1022</v>
      </c>
      <c r="B1973" t="s">
        <v>456</v>
      </c>
      <c r="C1973">
        <v>1263.24</v>
      </c>
    </row>
    <row r="1974" spans="1:3" ht="11.25" x14ac:dyDescent="0.2">
      <c r="A1974" t="s">
        <v>606</v>
      </c>
      <c r="B1974" t="s">
        <v>456</v>
      </c>
      <c r="C1974">
        <v>1263.24</v>
      </c>
    </row>
    <row r="1975" spans="1:3" ht="11.25" x14ac:dyDescent="0.2">
      <c r="A1975" t="s">
        <v>1135</v>
      </c>
      <c r="B1975" t="s">
        <v>456</v>
      </c>
      <c r="C1975">
        <v>1198.17</v>
      </c>
    </row>
    <row r="1976" spans="1:3" ht="11.25" x14ac:dyDescent="0.2">
      <c r="A1976" t="s">
        <v>777</v>
      </c>
      <c r="B1976" t="s">
        <v>428</v>
      </c>
      <c r="C1976">
        <v>338.61</v>
      </c>
    </row>
    <row r="1977" spans="1:3" ht="11.25" x14ac:dyDescent="0.2">
      <c r="A1977" t="s">
        <v>3352</v>
      </c>
      <c r="B1977" t="s">
        <v>619</v>
      </c>
      <c r="C1977">
        <v>522.77</v>
      </c>
    </row>
    <row r="1978" spans="1:3" ht="11.25" x14ac:dyDescent="0.2">
      <c r="A1978" t="s">
        <v>3396</v>
      </c>
      <c r="B1978" t="s">
        <v>619</v>
      </c>
      <c r="C1978">
        <v>522.77</v>
      </c>
    </row>
    <row r="1979" spans="1:3" ht="11.25" x14ac:dyDescent="0.2">
      <c r="A1979" t="s">
        <v>3358</v>
      </c>
      <c r="B1979" t="s">
        <v>619</v>
      </c>
      <c r="C1979">
        <v>522.77</v>
      </c>
    </row>
    <row r="1980" spans="1:3" ht="11.25" x14ac:dyDescent="0.2">
      <c r="A1980" t="s">
        <v>3407</v>
      </c>
      <c r="B1980" t="s">
        <v>619</v>
      </c>
      <c r="C1980">
        <v>522.77</v>
      </c>
    </row>
    <row r="1981" spans="1:3" ht="11.25" x14ac:dyDescent="0.2">
      <c r="A1981" t="s">
        <v>2246</v>
      </c>
      <c r="B1981" t="s">
        <v>648</v>
      </c>
      <c r="C1981">
        <v>444.97</v>
      </c>
    </row>
    <row r="1982" spans="1:3" ht="11.25" x14ac:dyDescent="0.2">
      <c r="A1982" t="s">
        <v>3456</v>
      </c>
      <c r="B1982" t="s">
        <v>619</v>
      </c>
      <c r="C1982">
        <v>522.77</v>
      </c>
    </row>
    <row r="1983" spans="1:3" ht="11.25" x14ac:dyDescent="0.2">
      <c r="A1983" t="s">
        <v>3447</v>
      </c>
      <c r="B1983" t="s">
        <v>619</v>
      </c>
      <c r="C1983">
        <v>522.77</v>
      </c>
    </row>
    <row r="1984" spans="1:3" ht="11.25" x14ac:dyDescent="0.2">
      <c r="A1984" t="s">
        <v>3457</v>
      </c>
      <c r="B1984" t="s">
        <v>619</v>
      </c>
      <c r="C1984">
        <v>522.77</v>
      </c>
    </row>
    <row r="1985" spans="1:3" ht="11.25" x14ac:dyDescent="0.2">
      <c r="A1985" t="s">
        <v>3426</v>
      </c>
      <c r="B1985" t="s">
        <v>619</v>
      </c>
      <c r="C1985">
        <v>522.77</v>
      </c>
    </row>
    <row r="1986" spans="1:3" ht="11.25" x14ac:dyDescent="0.2">
      <c r="A1986" t="s">
        <v>3409</v>
      </c>
      <c r="B1986" t="s">
        <v>619</v>
      </c>
      <c r="C1986">
        <v>522.77</v>
      </c>
    </row>
    <row r="1987" spans="1:3" ht="11.25" x14ac:dyDescent="0.2">
      <c r="A1987" t="s">
        <v>3360</v>
      </c>
      <c r="B1987" t="s">
        <v>3361</v>
      </c>
      <c r="C1987">
        <v>1733.2</v>
      </c>
    </row>
    <row r="1988" spans="1:3" ht="11.25" x14ac:dyDescent="0.2">
      <c r="A1988" t="s">
        <v>3460</v>
      </c>
      <c r="B1988" t="s">
        <v>664</v>
      </c>
      <c r="C1988">
        <v>866.71</v>
      </c>
    </row>
    <row r="1989" spans="1:3" ht="11.25" x14ac:dyDescent="0.2">
      <c r="A1989" t="s">
        <v>2078</v>
      </c>
      <c r="B1989" t="s">
        <v>428</v>
      </c>
      <c r="C1989">
        <v>272.60000000000002</v>
      </c>
    </row>
    <row r="1990" spans="1:3" ht="11.25" x14ac:dyDescent="0.2">
      <c r="A1990" t="s">
        <v>1031</v>
      </c>
      <c r="B1990" t="s">
        <v>428</v>
      </c>
      <c r="C1990">
        <v>272.60000000000002</v>
      </c>
    </row>
    <row r="1991" spans="1:3" ht="11.25" x14ac:dyDescent="0.2">
      <c r="A1991" t="s">
        <v>4166</v>
      </c>
      <c r="B1991" t="s">
        <v>3954</v>
      </c>
      <c r="C1991">
        <v>411.82</v>
      </c>
    </row>
    <row r="1992" spans="1:3" ht="11.25" x14ac:dyDescent="0.2">
      <c r="A1992" t="s">
        <v>905</v>
      </c>
      <c r="B1992" t="s">
        <v>559</v>
      </c>
      <c r="C1992">
        <v>946.51</v>
      </c>
    </row>
    <row r="1993" spans="1:3" ht="11.25" x14ac:dyDescent="0.2">
      <c r="A1993" t="s">
        <v>909</v>
      </c>
      <c r="B1993" t="s">
        <v>559</v>
      </c>
      <c r="C1993">
        <v>946.51</v>
      </c>
    </row>
    <row r="1994" spans="1:3" ht="11.25" x14ac:dyDescent="0.2">
      <c r="A1994" t="s">
        <v>562</v>
      </c>
      <c r="B1994" t="s">
        <v>559</v>
      </c>
      <c r="C1994">
        <v>946.51</v>
      </c>
    </row>
    <row r="1995" spans="1:3" ht="11.25" x14ac:dyDescent="0.2">
      <c r="A1995" t="s">
        <v>2007</v>
      </c>
      <c r="B1995" t="s">
        <v>559</v>
      </c>
      <c r="C1995">
        <v>946.51</v>
      </c>
    </row>
    <row r="1996" spans="1:3" ht="11.25" x14ac:dyDescent="0.2">
      <c r="A1996" t="s">
        <v>4173</v>
      </c>
      <c r="B1996" t="s">
        <v>3954</v>
      </c>
      <c r="C1996">
        <v>411.82</v>
      </c>
    </row>
    <row r="1997" spans="1:3" ht="11.25" x14ac:dyDescent="0.2">
      <c r="A1997" t="s">
        <v>817</v>
      </c>
      <c r="B1997" t="s">
        <v>559</v>
      </c>
      <c r="C1997">
        <v>946.51</v>
      </c>
    </row>
    <row r="1998" spans="1:3" ht="11.25" x14ac:dyDescent="0.2">
      <c r="A1998" t="s">
        <v>1367</v>
      </c>
      <c r="B1998" t="s">
        <v>428</v>
      </c>
      <c r="C1998">
        <v>338.61</v>
      </c>
    </row>
    <row r="1999" spans="1:3" ht="11.25" x14ac:dyDescent="0.2">
      <c r="A1999" t="s">
        <v>1155</v>
      </c>
      <c r="B1999" t="s">
        <v>428</v>
      </c>
      <c r="C1999">
        <v>358.99</v>
      </c>
    </row>
    <row r="2000" spans="1:3" ht="11.25" x14ac:dyDescent="0.2">
      <c r="A2000" t="s">
        <v>1156</v>
      </c>
      <c r="B2000" t="s">
        <v>428</v>
      </c>
      <c r="C2000">
        <v>358.99</v>
      </c>
    </row>
    <row r="2001" spans="1:3" ht="11.25" x14ac:dyDescent="0.2">
      <c r="A2001" t="s">
        <v>1844</v>
      </c>
      <c r="B2001" t="s">
        <v>428</v>
      </c>
      <c r="C2001">
        <v>358.99</v>
      </c>
    </row>
    <row r="2002" spans="1:3" ht="11.25" x14ac:dyDescent="0.2">
      <c r="A2002" t="s">
        <v>1517</v>
      </c>
      <c r="B2002" t="s">
        <v>598</v>
      </c>
      <c r="C2002">
        <v>137.4</v>
      </c>
    </row>
    <row r="2003" spans="1:3" ht="11.25" x14ac:dyDescent="0.2">
      <c r="A2003" t="s">
        <v>736</v>
      </c>
      <c r="B2003" t="s">
        <v>428</v>
      </c>
      <c r="C2003">
        <v>358.99</v>
      </c>
    </row>
    <row r="2004" spans="1:3" ht="11.25" x14ac:dyDescent="0.2">
      <c r="A2004" t="s">
        <v>2018</v>
      </c>
      <c r="B2004" t="s">
        <v>2019</v>
      </c>
      <c r="C2004">
        <v>1875</v>
      </c>
    </row>
    <row r="2005" spans="1:3" ht="11.25" x14ac:dyDescent="0.2">
      <c r="A2005" t="s">
        <v>1099</v>
      </c>
      <c r="B2005" t="s">
        <v>428</v>
      </c>
      <c r="C2005">
        <v>358.99</v>
      </c>
    </row>
    <row r="2006" spans="1:3" ht="11.25" x14ac:dyDescent="0.2">
      <c r="A2006" t="s">
        <v>693</v>
      </c>
      <c r="B2006" t="s">
        <v>428</v>
      </c>
      <c r="C2006">
        <v>338.61</v>
      </c>
    </row>
    <row r="2007" spans="1:3" ht="11.25" x14ac:dyDescent="0.2">
      <c r="A2007" t="s">
        <v>977</v>
      </c>
      <c r="B2007" t="s">
        <v>428</v>
      </c>
      <c r="C2007">
        <v>338.61</v>
      </c>
    </row>
    <row r="2008" spans="1:3" ht="11.25" x14ac:dyDescent="0.2">
      <c r="A2008" t="s">
        <v>789</v>
      </c>
      <c r="B2008" t="s">
        <v>428</v>
      </c>
      <c r="C2008">
        <v>358.99</v>
      </c>
    </row>
    <row r="2009" spans="1:3" ht="11.25" x14ac:dyDescent="0.2">
      <c r="A2009" t="s">
        <v>980</v>
      </c>
      <c r="B2009" t="s">
        <v>428</v>
      </c>
      <c r="C2009">
        <v>338.61</v>
      </c>
    </row>
    <row r="2010" spans="1:3" ht="11.25" x14ac:dyDescent="0.2">
      <c r="A2010" t="s">
        <v>771</v>
      </c>
      <c r="B2010" t="s">
        <v>428</v>
      </c>
      <c r="C2010">
        <v>338.61</v>
      </c>
    </row>
    <row r="2011" spans="1:3" ht="11.25" x14ac:dyDescent="0.2">
      <c r="A2011" t="s">
        <v>692</v>
      </c>
      <c r="B2011" t="s">
        <v>428</v>
      </c>
      <c r="C2011">
        <v>338.61</v>
      </c>
    </row>
    <row r="2012" spans="1:3" ht="11.25" x14ac:dyDescent="0.2">
      <c r="A2012" t="s">
        <v>691</v>
      </c>
      <c r="B2012" t="s">
        <v>428</v>
      </c>
      <c r="C2012">
        <v>338.61</v>
      </c>
    </row>
    <row r="2013" spans="1:3" ht="11.25" x14ac:dyDescent="0.2">
      <c r="A2013" t="s">
        <v>1937</v>
      </c>
      <c r="B2013" t="s">
        <v>428</v>
      </c>
      <c r="C2013">
        <v>338.61</v>
      </c>
    </row>
    <row r="2014" spans="1:3" ht="11.25" x14ac:dyDescent="0.2">
      <c r="A2014" t="s">
        <v>588</v>
      </c>
      <c r="B2014" t="s">
        <v>428</v>
      </c>
      <c r="C2014">
        <v>338.61</v>
      </c>
    </row>
    <row r="2015" spans="1:3" ht="11.25" x14ac:dyDescent="0.2">
      <c r="A2015" t="s">
        <v>1581</v>
      </c>
      <c r="B2015" t="s">
        <v>428</v>
      </c>
      <c r="C2015">
        <v>338.61</v>
      </c>
    </row>
    <row r="2016" spans="1:3" ht="11.25" x14ac:dyDescent="0.2">
      <c r="A2016" t="s">
        <v>775</v>
      </c>
      <c r="B2016" t="s">
        <v>428</v>
      </c>
      <c r="C2016">
        <v>338.61</v>
      </c>
    </row>
    <row r="2017" spans="1:3" ht="11.25" x14ac:dyDescent="0.2">
      <c r="A2017" t="s">
        <v>1941</v>
      </c>
      <c r="B2017" t="s">
        <v>428</v>
      </c>
      <c r="C2017">
        <v>338.61</v>
      </c>
    </row>
    <row r="2018" spans="1:3" ht="11.25" x14ac:dyDescent="0.2">
      <c r="A2018" t="s">
        <v>1883</v>
      </c>
      <c r="B2018" t="s">
        <v>428</v>
      </c>
      <c r="C2018">
        <v>338.61</v>
      </c>
    </row>
    <row r="2019" spans="1:3" ht="11.25" x14ac:dyDescent="0.2">
      <c r="A2019" t="s">
        <v>1580</v>
      </c>
      <c r="B2019" t="s">
        <v>428</v>
      </c>
      <c r="C2019">
        <v>338.61</v>
      </c>
    </row>
    <row r="2020" spans="1:3" ht="11.25" x14ac:dyDescent="0.2">
      <c r="A2020" t="s">
        <v>2276</v>
      </c>
      <c r="B2020" t="s">
        <v>428</v>
      </c>
      <c r="C2020">
        <v>338.61</v>
      </c>
    </row>
    <row r="2021" spans="1:3" ht="11.25" x14ac:dyDescent="0.2">
      <c r="A2021" t="s">
        <v>722</v>
      </c>
      <c r="B2021" t="s">
        <v>559</v>
      </c>
      <c r="C2021">
        <v>946.51</v>
      </c>
    </row>
    <row r="2022" spans="1:3" ht="11.25" x14ac:dyDescent="0.2">
      <c r="A2022" t="s">
        <v>1271</v>
      </c>
      <c r="B2022" t="s">
        <v>559</v>
      </c>
      <c r="C2022">
        <v>187.55</v>
      </c>
    </row>
    <row r="2023" spans="1:3" ht="11.25" x14ac:dyDescent="0.2">
      <c r="A2023" t="s">
        <v>1954</v>
      </c>
      <c r="B2023" t="s">
        <v>559</v>
      </c>
      <c r="C2023">
        <v>187.55</v>
      </c>
    </row>
    <row r="2024" spans="1:3" ht="11.25" x14ac:dyDescent="0.2">
      <c r="A2024" t="s">
        <v>1650</v>
      </c>
      <c r="B2024" t="s">
        <v>559</v>
      </c>
      <c r="C2024">
        <v>187.55</v>
      </c>
    </row>
    <row r="2025" spans="1:3" ht="11.25" x14ac:dyDescent="0.2">
      <c r="A2025" t="s">
        <v>1312</v>
      </c>
      <c r="B2025" t="s">
        <v>559</v>
      </c>
      <c r="C2025">
        <v>187.55</v>
      </c>
    </row>
    <row r="2026" spans="1:3" ht="11.25" x14ac:dyDescent="0.2">
      <c r="A2026" t="s">
        <v>1265</v>
      </c>
      <c r="B2026" t="s">
        <v>559</v>
      </c>
      <c r="C2026">
        <v>187.55</v>
      </c>
    </row>
    <row r="2027" spans="1:3" ht="11.25" x14ac:dyDescent="0.2">
      <c r="A2027" t="s">
        <v>827</v>
      </c>
      <c r="B2027" t="s">
        <v>828</v>
      </c>
      <c r="C2027">
        <v>520</v>
      </c>
    </row>
    <row r="2028" spans="1:3" ht="11.25" x14ac:dyDescent="0.2">
      <c r="A2028" t="s">
        <v>1693</v>
      </c>
      <c r="B2028" t="s">
        <v>993</v>
      </c>
      <c r="C2028">
        <v>303.63</v>
      </c>
    </row>
    <row r="2029" spans="1:3" ht="11.25" x14ac:dyDescent="0.2">
      <c r="A2029" t="s">
        <v>2206</v>
      </c>
      <c r="B2029" t="s">
        <v>993</v>
      </c>
      <c r="C2029">
        <v>303.63</v>
      </c>
    </row>
    <row r="2030" spans="1:3" ht="11.25" x14ac:dyDescent="0.2">
      <c r="A2030" t="s">
        <v>1694</v>
      </c>
      <c r="B2030" t="s">
        <v>993</v>
      </c>
      <c r="C2030">
        <v>303.63</v>
      </c>
    </row>
    <row r="2031" spans="1:3" ht="11.25" x14ac:dyDescent="0.2">
      <c r="A2031" t="s">
        <v>2224</v>
      </c>
      <c r="B2031" t="s">
        <v>993</v>
      </c>
      <c r="C2031">
        <v>303.63</v>
      </c>
    </row>
    <row r="2032" spans="1:3" ht="11.25" x14ac:dyDescent="0.2">
      <c r="A2032" t="s">
        <v>829</v>
      </c>
      <c r="B2032" t="s">
        <v>823</v>
      </c>
      <c r="C2032">
        <v>84.11</v>
      </c>
    </row>
    <row r="2033" spans="1:3" ht="11.25" x14ac:dyDescent="0.2">
      <c r="A2033" t="s">
        <v>1277</v>
      </c>
      <c r="B2033" t="s">
        <v>823</v>
      </c>
      <c r="C2033">
        <v>84.11</v>
      </c>
    </row>
    <row r="2034" spans="1:3" ht="11.25" x14ac:dyDescent="0.2">
      <c r="A2034" t="s">
        <v>1300</v>
      </c>
      <c r="B2034" t="s">
        <v>823</v>
      </c>
      <c r="C2034">
        <v>84.11</v>
      </c>
    </row>
    <row r="2035" spans="1:3" ht="11.25" x14ac:dyDescent="0.2">
      <c r="A2035" t="s">
        <v>811</v>
      </c>
      <c r="B2035" t="s">
        <v>653</v>
      </c>
      <c r="C2035">
        <v>1608.56</v>
      </c>
    </row>
    <row r="2036" spans="1:3" ht="11.25" x14ac:dyDescent="0.2">
      <c r="A2036" t="s">
        <v>1552</v>
      </c>
      <c r="B2036" t="s">
        <v>653</v>
      </c>
      <c r="C2036">
        <v>1608.56</v>
      </c>
    </row>
    <row r="2037" spans="1:3" ht="11.25" x14ac:dyDescent="0.2">
      <c r="A2037" t="s">
        <v>3408</v>
      </c>
      <c r="B2037" t="s">
        <v>619</v>
      </c>
      <c r="C2037">
        <v>522.77</v>
      </c>
    </row>
    <row r="2038" spans="1:3" ht="11.25" x14ac:dyDescent="0.2">
      <c r="A2038" t="s">
        <v>4218</v>
      </c>
      <c r="B2038" t="s">
        <v>3954</v>
      </c>
      <c r="C2038">
        <v>411.82</v>
      </c>
    </row>
    <row r="2039" spans="1:3" ht="11.25" x14ac:dyDescent="0.2">
      <c r="A2039" t="s">
        <v>725</v>
      </c>
      <c r="B2039" t="s">
        <v>559</v>
      </c>
      <c r="C2039">
        <v>946.51</v>
      </c>
    </row>
    <row r="2040" spans="1:3" ht="11.25" x14ac:dyDescent="0.2">
      <c r="A2040" t="s">
        <v>1137</v>
      </c>
      <c r="B2040" t="s">
        <v>653</v>
      </c>
      <c r="C2040">
        <v>1608.56</v>
      </c>
    </row>
    <row r="2041" spans="1:3" ht="11.25" x14ac:dyDescent="0.2">
      <c r="A2041" t="s">
        <v>1429</v>
      </c>
      <c r="B2041" t="s">
        <v>428</v>
      </c>
      <c r="C2041">
        <v>262.27</v>
      </c>
    </row>
    <row r="2042" spans="1:3" ht="11.25" x14ac:dyDescent="0.2">
      <c r="A2042" t="s">
        <v>3958</v>
      </c>
      <c r="B2042" t="s">
        <v>3954</v>
      </c>
      <c r="C2042">
        <v>411.82</v>
      </c>
    </row>
    <row r="2043" spans="1:3" ht="11.25" x14ac:dyDescent="0.2">
      <c r="A2043" t="s">
        <v>2213</v>
      </c>
      <c r="B2043" t="s">
        <v>428</v>
      </c>
      <c r="C2043">
        <v>262.27</v>
      </c>
    </row>
    <row r="2044" spans="1:3" ht="11.25" x14ac:dyDescent="0.2">
      <c r="A2044" t="s">
        <v>2240</v>
      </c>
      <c r="B2044" t="s">
        <v>559</v>
      </c>
      <c r="C2044">
        <v>187.55</v>
      </c>
    </row>
    <row r="2045" spans="1:3" ht="11.25" x14ac:dyDescent="0.2">
      <c r="A2045" t="s">
        <v>1489</v>
      </c>
      <c r="B2045" t="s">
        <v>971</v>
      </c>
      <c r="C2045">
        <v>431.62</v>
      </c>
    </row>
    <row r="2046" spans="1:3" ht="11.25" x14ac:dyDescent="0.2">
      <c r="A2046" t="s">
        <v>723</v>
      </c>
      <c r="B2046" t="s">
        <v>559</v>
      </c>
      <c r="C2046">
        <v>946.51</v>
      </c>
    </row>
    <row r="2047" spans="1:3" ht="11.25" x14ac:dyDescent="0.2">
      <c r="A2047" t="s">
        <v>1063</v>
      </c>
      <c r="B2047" t="s">
        <v>559</v>
      </c>
      <c r="C2047">
        <v>946.51</v>
      </c>
    </row>
    <row r="2048" spans="1:3" ht="11.25" x14ac:dyDescent="0.2">
      <c r="A2048" t="s">
        <v>2093</v>
      </c>
      <c r="B2048" t="s">
        <v>559</v>
      </c>
      <c r="C2048">
        <v>946.51</v>
      </c>
    </row>
    <row r="2049" spans="1:3" ht="11.25" x14ac:dyDescent="0.2">
      <c r="A2049" t="s">
        <v>1490</v>
      </c>
      <c r="B2049" t="s">
        <v>971</v>
      </c>
      <c r="C2049">
        <v>431.62</v>
      </c>
    </row>
    <row r="2050" spans="1:3" ht="11.25" x14ac:dyDescent="0.2">
      <c r="A2050" t="s">
        <v>2026</v>
      </c>
      <c r="B2050" t="s">
        <v>2027</v>
      </c>
      <c r="C2050">
        <v>247.95</v>
      </c>
    </row>
    <row r="2051" spans="1:3" ht="11.25" x14ac:dyDescent="0.2">
      <c r="A2051" t="s">
        <v>2028</v>
      </c>
      <c r="B2051" t="s">
        <v>2027</v>
      </c>
      <c r="C2051">
        <v>247.95</v>
      </c>
    </row>
    <row r="2052" spans="1:3" ht="11.25" x14ac:dyDescent="0.2">
      <c r="A2052" t="s">
        <v>1393</v>
      </c>
      <c r="B2052" t="s">
        <v>932</v>
      </c>
      <c r="C2052">
        <v>142.51</v>
      </c>
    </row>
    <row r="2053" spans="1:3" ht="11.25" x14ac:dyDescent="0.2">
      <c r="A2053" t="s">
        <v>3953</v>
      </c>
      <c r="B2053" t="s">
        <v>3954</v>
      </c>
      <c r="C2053">
        <v>411.82</v>
      </c>
    </row>
    <row r="2054" spans="1:3" ht="11.25" x14ac:dyDescent="0.2">
      <c r="A2054" t="s">
        <v>2023</v>
      </c>
      <c r="B2054" t="s">
        <v>559</v>
      </c>
      <c r="C2054">
        <v>187.55</v>
      </c>
    </row>
    <row r="2055" spans="1:3" ht="11.25" x14ac:dyDescent="0.2">
      <c r="A2055" t="s">
        <v>1864</v>
      </c>
      <c r="B2055" t="s">
        <v>653</v>
      </c>
      <c r="C2055">
        <v>1608.56</v>
      </c>
    </row>
    <row r="2056" spans="1:3" ht="11.25" x14ac:dyDescent="0.2">
      <c r="A2056" t="s">
        <v>1327</v>
      </c>
      <c r="B2056" t="s">
        <v>559</v>
      </c>
      <c r="C2056">
        <v>187.55</v>
      </c>
    </row>
    <row r="2057" spans="1:3" ht="11.25" x14ac:dyDescent="0.2">
      <c r="A2057" t="s">
        <v>1315</v>
      </c>
      <c r="B2057" t="s">
        <v>559</v>
      </c>
      <c r="C2057">
        <v>187.55</v>
      </c>
    </row>
    <row r="2058" spans="1:3" ht="11.25" x14ac:dyDescent="0.2">
      <c r="A2058" t="s">
        <v>2022</v>
      </c>
      <c r="B2058" t="s">
        <v>559</v>
      </c>
      <c r="C2058">
        <v>187.55</v>
      </c>
    </row>
    <row r="2059" spans="1:3" ht="11.25" x14ac:dyDescent="0.2">
      <c r="A2059" t="s">
        <v>1320</v>
      </c>
      <c r="B2059" t="s">
        <v>559</v>
      </c>
      <c r="C2059">
        <v>187.55</v>
      </c>
    </row>
    <row r="2060" spans="1:3" ht="11.25" x14ac:dyDescent="0.2">
      <c r="A2060" t="s">
        <v>915</v>
      </c>
      <c r="B2060" t="s">
        <v>559</v>
      </c>
      <c r="C2060">
        <v>187.55</v>
      </c>
    </row>
    <row r="2061" spans="1:3" ht="11.25" x14ac:dyDescent="0.2">
      <c r="A2061" t="s">
        <v>1789</v>
      </c>
      <c r="B2061" t="s">
        <v>559</v>
      </c>
      <c r="C2061">
        <v>187.55</v>
      </c>
    </row>
    <row r="2062" spans="1:3" ht="11.25" x14ac:dyDescent="0.2">
      <c r="A2062" t="s">
        <v>2044</v>
      </c>
      <c r="B2062" t="s">
        <v>559</v>
      </c>
      <c r="C2062">
        <v>187.55</v>
      </c>
    </row>
    <row r="2063" spans="1:3" ht="11.25" x14ac:dyDescent="0.2">
      <c r="A2063" t="s">
        <v>2043</v>
      </c>
      <c r="B2063" t="s">
        <v>559</v>
      </c>
      <c r="C2063">
        <v>187.55</v>
      </c>
    </row>
    <row r="2064" spans="1:3" ht="11.25" x14ac:dyDescent="0.2">
      <c r="A2064" t="s">
        <v>1012</v>
      </c>
      <c r="B2064" t="s">
        <v>559</v>
      </c>
      <c r="C2064">
        <v>187.55</v>
      </c>
    </row>
    <row r="2065" spans="1:3" ht="11.25" x14ac:dyDescent="0.2">
      <c r="A2065" t="s">
        <v>844</v>
      </c>
      <c r="B2065" t="s">
        <v>559</v>
      </c>
      <c r="C2065">
        <v>187.55</v>
      </c>
    </row>
    <row r="2066" spans="1:3" ht="11.25" x14ac:dyDescent="0.2">
      <c r="A2066" t="s">
        <v>1642</v>
      </c>
      <c r="B2066" t="s">
        <v>559</v>
      </c>
      <c r="C2066">
        <v>187.55</v>
      </c>
    </row>
    <row r="2067" spans="1:3" ht="11.25" x14ac:dyDescent="0.2">
      <c r="A2067" t="s">
        <v>3397</v>
      </c>
      <c r="B2067" t="s">
        <v>619</v>
      </c>
      <c r="C2067">
        <v>522.77</v>
      </c>
    </row>
    <row r="2068" spans="1:3" ht="11.25" x14ac:dyDescent="0.2">
      <c r="A2068" t="s">
        <v>790</v>
      </c>
      <c r="B2068" t="s">
        <v>428</v>
      </c>
      <c r="C2068">
        <v>338.61</v>
      </c>
    </row>
    <row r="2069" spans="1:3" ht="11.25" x14ac:dyDescent="0.2">
      <c r="A2069" t="s">
        <v>3375</v>
      </c>
      <c r="B2069" t="s">
        <v>619</v>
      </c>
      <c r="C2069">
        <v>522.77</v>
      </c>
    </row>
    <row r="2070" spans="1:3" ht="11.25" x14ac:dyDescent="0.2">
      <c r="A2070" t="s">
        <v>1919</v>
      </c>
      <c r="B2070" t="s">
        <v>428</v>
      </c>
      <c r="C2070">
        <v>338.61</v>
      </c>
    </row>
    <row r="2071" spans="1:3" ht="11.25" x14ac:dyDescent="0.2">
      <c r="A2071" t="s">
        <v>3435</v>
      </c>
      <c r="B2071" t="s">
        <v>619</v>
      </c>
      <c r="C2071">
        <v>522.77</v>
      </c>
    </row>
    <row r="2072" spans="1:3" ht="11.25" x14ac:dyDescent="0.2">
      <c r="A2072" t="s">
        <v>3381</v>
      </c>
      <c r="B2072" t="s">
        <v>619</v>
      </c>
      <c r="C2072">
        <v>522.77</v>
      </c>
    </row>
    <row r="2073" spans="1:3" ht="11.25" x14ac:dyDescent="0.2">
      <c r="A2073" t="s">
        <v>3364</v>
      </c>
      <c r="B2073" t="s">
        <v>619</v>
      </c>
      <c r="C2073">
        <v>522.77</v>
      </c>
    </row>
    <row r="2074" spans="1:3" ht="11.25" x14ac:dyDescent="0.2">
      <c r="A2074" t="s">
        <v>3452</v>
      </c>
      <c r="B2074" t="s">
        <v>619</v>
      </c>
      <c r="C2074">
        <v>522.77</v>
      </c>
    </row>
    <row r="2075" spans="1:3" ht="11.25" x14ac:dyDescent="0.2">
      <c r="A2075" t="s">
        <v>2094</v>
      </c>
      <c r="B2075" t="s">
        <v>559</v>
      </c>
      <c r="C2075">
        <v>946.51</v>
      </c>
    </row>
    <row r="2076" spans="1:3" ht="11.25" x14ac:dyDescent="0.2">
      <c r="A2076" t="s">
        <v>2008</v>
      </c>
      <c r="B2076" t="s">
        <v>559</v>
      </c>
      <c r="C2076">
        <v>946.51</v>
      </c>
    </row>
    <row r="2077" spans="1:3" ht="11.25" x14ac:dyDescent="0.2">
      <c r="A2077" t="s">
        <v>2006</v>
      </c>
      <c r="B2077" t="s">
        <v>559</v>
      </c>
      <c r="C2077">
        <v>946.51</v>
      </c>
    </row>
    <row r="2078" spans="1:3" ht="11.25" x14ac:dyDescent="0.2">
      <c r="A2078" t="s">
        <v>791</v>
      </c>
      <c r="B2078" t="s">
        <v>428</v>
      </c>
      <c r="C2078">
        <v>338.61</v>
      </c>
    </row>
    <row r="2079" spans="1:3" ht="11.25" x14ac:dyDescent="0.2">
      <c r="A2079" t="s">
        <v>1772</v>
      </c>
      <c r="B2079" t="s">
        <v>559</v>
      </c>
      <c r="C2079">
        <v>946.51</v>
      </c>
    </row>
    <row r="2080" spans="1:3" ht="11.25" x14ac:dyDescent="0.2">
      <c r="A2080" t="s">
        <v>2100</v>
      </c>
      <c r="B2080" t="s">
        <v>559</v>
      </c>
      <c r="C2080">
        <v>946.51</v>
      </c>
    </row>
    <row r="2081" spans="1:3" ht="11.25" x14ac:dyDescent="0.2">
      <c r="A2081" t="s">
        <v>3403</v>
      </c>
      <c r="B2081" t="s">
        <v>619</v>
      </c>
      <c r="C2081">
        <v>522.77</v>
      </c>
    </row>
    <row r="2082" spans="1:3" ht="11.25" x14ac:dyDescent="0.2">
      <c r="A2082" t="s">
        <v>1922</v>
      </c>
      <c r="B2082" t="s">
        <v>428</v>
      </c>
      <c r="C2082">
        <v>338.61</v>
      </c>
    </row>
    <row r="2083" spans="1:3" ht="11.25" x14ac:dyDescent="0.2">
      <c r="A2083" t="s">
        <v>1375</v>
      </c>
      <c r="B2083" t="s">
        <v>428</v>
      </c>
      <c r="C2083">
        <v>338.61</v>
      </c>
    </row>
    <row r="2084" spans="1:3" ht="11.25" x14ac:dyDescent="0.2">
      <c r="A2084" t="s">
        <v>2294</v>
      </c>
      <c r="B2084" t="s">
        <v>664</v>
      </c>
      <c r="C2084">
        <v>722.68</v>
      </c>
    </row>
    <row r="2085" spans="1:3" ht="11.25" x14ac:dyDescent="0.2">
      <c r="A2085" t="s">
        <v>3391</v>
      </c>
      <c r="B2085" t="s">
        <v>619</v>
      </c>
      <c r="C2085">
        <v>522.77</v>
      </c>
    </row>
    <row r="2086" spans="1:3" ht="11.25" x14ac:dyDescent="0.2">
      <c r="A2086" t="s">
        <v>3372</v>
      </c>
      <c r="B2086" t="s">
        <v>619</v>
      </c>
      <c r="C2086">
        <v>522.77</v>
      </c>
    </row>
    <row r="2087" spans="1:3" ht="11.25" x14ac:dyDescent="0.2">
      <c r="A2087" t="s">
        <v>699</v>
      </c>
      <c r="B2087" t="s">
        <v>664</v>
      </c>
      <c r="C2087">
        <v>722.68</v>
      </c>
    </row>
    <row r="2088" spans="1:3" ht="11.25" x14ac:dyDescent="0.2">
      <c r="A2088" t="s">
        <v>3438</v>
      </c>
      <c r="B2088" t="s">
        <v>619</v>
      </c>
      <c r="C2088">
        <v>522.77</v>
      </c>
    </row>
    <row r="2089" spans="1:3" ht="11.25" x14ac:dyDescent="0.2">
      <c r="A2089" t="s">
        <v>1923</v>
      </c>
      <c r="B2089" t="s">
        <v>664</v>
      </c>
      <c r="C2089">
        <v>722.68</v>
      </c>
    </row>
    <row r="2090" spans="1:3" ht="11.25" x14ac:dyDescent="0.2">
      <c r="A2090" t="s">
        <v>1924</v>
      </c>
      <c r="B2090" t="s">
        <v>664</v>
      </c>
      <c r="C2090">
        <v>722.68</v>
      </c>
    </row>
    <row r="2091" spans="1:3" ht="11.25" x14ac:dyDescent="0.2">
      <c r="A2091" t="s">
        <v>1242</v>
      </c>
      <c r="B2091" t="s">
        <v>418</v>
      </c>
      <c r="C2091">
        <v>218.22</v>
      </c>
    </row>
    <row r="2092" spans="1:3" ht="11.25" x14ac:dyDescent="0.2">
      <c r="A2092" t="s">
        <v>1909</v>
      </c>
      <c r="B2092" t="s">
        <v>418</v>
      </c>
      <c r="C2092">
        <v>218.22</v>
      </c>
    </row>
    <row r="2093" spans="1:3" ht="11.25" x14ac:dyDescent="0.2">
      <c r="A2093" t="s">
        <v>1696</v>
      </c>
      <c r="B2093" t="s">
        <v>418</v>
      </c>
      <c r="C2093">
        <v>218.22</v>
      </c>
    </row>
    <row r="2094" spans="1:3" ht="11.25" x14ac:dyDescent="0.2">
      <c r="A2094" t="s">
        <v>1623</v>
      </c>
      <c r="B2094" t="s">
        <v>418</v>
      </c>
      <c r="C2094">
        <v>218.22</v>
      </c>
    </row>
    <row r="2095" spans="1:3" ht="11.25" x14ac:dyDescent="0.2">
      <c r="A2095" t="s">
        <v>1624</v>
      </c>
      <c r="B2095" t="s">
        <v>418</v>
      </c>
      <c r="C2095">
        <v>218.22</v>
      </c>
    </row>
    <row r="2096" spans="1:3" ht="11.25" x14ac:dyDescent="0.2">
      <c r="A2096" t="s">
        <v>2143</v>
      </c>
      <c r="B2096" t="s">
        <v>418</v>
      </c>
      <c r="C2096">
        <v>218.22</v>
      </c>
    </row>
    <row r="2097" spans="1:3" ht="11.25" x14ac:dyDescent="0.2">
      <c r="A2097" t="s">
        <v>1076</v>
      </c>
      <c r="B2097" t="s">
        <v>456</v>
      </c>
      <c r="C2097">
        <v>1263.24</v>
      </c>
    </row>
    <row r="2098" spans="1:3" ht="11.25" x14ac:dyDescent="0.2">
      <c r="A2098" t="s">
        <v>1385</v>
      </c>
      <c r="B2098" t="s">
        <v>428</v>
      </c>
      <c r="C2098">
        <v>338.61</v>
      </c>
    </row>
    <row r="2099" spans="1:3" ht="11.25" x14ac:dyDescent="0.2">
      <c r="A2099" t="s">
        <v>3428</v>
      </c>
      <c r="B2099" t="s">
        <v>619</v>
      </c>
      <c r="C2099">
        <v>522.77</v>
      </c>
    </row>
    <row r="2100" spans="1:3" ht="11.25" x14ac:dyDescent="0.2">
      <c r="A2100" t="s">
        <v>1263</v>
      </c>
      <c r="B2100" t="s">
        <v>858</v>
      </c>
      <c r="C2100">
        <v>224.1</v>
      </c>
    </row>
    <row r="2101" spans="1:3" ht="11.25" x14ac:dyDescent="0.2">
      <c r="A2101" t="s">
        <v>2120</v>
      </c>
      <c r="B2101" t="s">
        <v>481</v>
      </c>
      <c r="C2101">
        <v>414.82</v>
      </c>
    </row>
    <row r="2102" spans="1:3" ht="11.25" x14ac:dyDescent="0.2">
      <c r="A2102" t="s">
        <v>1075</v>
      </c>
      <c r="B2102" t="s">
        <v>456</v>
      </c>
      <c r="C2102">
        <v>1263.24</v>
      </c>
    </row>
    <row r="2103" spans="1:3" ht="11.25" x14ac:dyDescent="0.2">
      <c r="A2103" t="s">
        <v>3411</v>
      </c>
      <c r="B2103" t="s">
        <v>619</v>
      </c>
      <c r="C2103">
        <v>522.77</v>
      </c>
    </row>
    <row r="2104" spans="1:3" ht="11.25" x14ac:dyDescent="0.2">
      <c r="A2104" t="s">
        <v>3414</v>
      </c>
      <c r="B2104" t="s">
        <v>619</v>
      </c>
      <c r="C2104">
        <v>522.77</v>
      </c>
    </row>
    <row r="2105" spans="1:3" ht="11.25" x14ac:dyDescent="0.2">
      <c r="A2105" t="s">
        <v>603</v>
      </c>
      <c r="B2105" t="s">
        <v>456</v>
      </c>
      <c r="C2105">
        <v>1263.24</v>
      </c>
    </row>
    <row r="2106" spans="1:3" ht="11.25" x14ac:dyDescent="0.2">
      <c r="A2106" t="s">
        <v>3345</v>
      </c>
      <c r="B2106" t="s">
        <v>619</v>
      </c>
      <c r="C2106">
        <v>522.77</v>
      </c>
    </row>
    <row r="2107" spans="1:3" ht="11.25" x14ac:dyDescent="0.2">
      <c r="A2107" t="s">
        <v>3371</v>
      </c>
      <c r="B2107" t="s">
        <v>619</v>
      </c>
      <c r="C2107">
        <v>522.77</v>
      </c>
    </row>
    <row r="2108" spans="1:3" ht="11.25" x14ac:dyDescent="0.2">
      <c r="A2108" t="s">
        <v>3418</v>
      </c>
      <c r="B2108" t="s">
        <v>619</v>
      </c>
      <c r="C2108">
        <v>522.77</v>
      </c>
    </row>
    <row r="2109" spans="1:3" ht="11.25" x14ac:dyDescent="0.2">
      <c r="A2109" t="s">
        <v>3419</v>
      </c>
      <c r="B2109" t="s">
        <v>619</v>
      </c>
      <c r="C2109">
        <v>522.77</v>
      </c>
    </row>
    <row r="2110" spans="1:3" ht="11.25" x14ac:dyDescent="0.2">
      <c r="A2110" t="s">
        <v>1508</v>
      </c>
      <c r="B2110" t="s">
        <v>1117</v>
      </c>
      <c r="C2110">
        <v>1006.48</v>
      </c>
    </row>
    <row r="2111" spans="1:3" ht="11.25" x14ac:dyDescent="0.2">
      <c r="A2111" t="s">
        <v>1507</v>
      </c>
      <c r="B2111" t="s">
        <v>1114</v>
      </c>
      <c r="C2111">
        <v>1250.5</v>
      </c>
    </row>
    <row r="2112" spans="1:3" ht="11.25" x14ac:dyDescent="0.2">
      <c r="A2112" t="s">
        <v>3437</v>
      </c>
      <c r="B2112" t="s">
        <v>619</v>
      </c>
      <c r="C2112">
        <v>522.77</v>
      </c>
    </row>
    <row r="2113" spans="1:3" ht="11.25" x14ac:dyDescent="0.2">
      <c r="A2113" t="s">
        <v>786</v>
      </c>
      <c r="B2113" t="s">
        <v>428</v>
      </c>
      <c r="C2113">
        <v>338.61</v>
      </c>
    </row>
    <row r="2114" spans="1:3" ht="11.25" x14ac:dyDescent="0.2">
      <c r="A2114" t="s">
        <v>3392</v>
      </c>
      <c r="B2114" t="s">
        <v>619</v>
      </c>
      <c r="C2114">
        <v>522.77</v>
      </c>
    </row>
    <row r="2115" spans="1:3" ht="11.25" x14ac:dyDescent="0.2">
      <c r="A2115" t="s">
        <v>896</v>
      </c>
      <c r="B2115" t="s">
        <v>456</v>
      </c>
      <c r="C2115">
        <v>1263.24</v>
      </c>
    </row>
    <row r="2116" spans="1:3" ht="11.25" x14ac:dyDescent="0.2">
      <c r="A2116" t="s">
        <v>1839</v>
      </c>
      <c r="B2116" t="s">
        <v>629</v>
      </c>
      <c r="C2116">
        <v>840.42</v>
      </c>
    </row>
    <row r="2117" spans="1:3" ht="11.25" x14ac:dyDescent="0.2">
      <c r="A2117" t="s">
        <v>2200</v>
      </c>
      <c r="B2117" t="s">
        <v>2201</v>
      </c>
      <c r="C2117">
        <v>3128.51</v>
      </c>
    </row>
    <row r="2118" spans="1:3" ht="11.25" x14ac:dyDescent="0.2">
      <c r="A2118" t="s">
        <v>3377</v>
      </c>
      <c r="B2118" t="s">
        <v>619</v>
      </c>
      <c r="C2118">
        <v>522.77</v>
      </c>
    </row>
    <row r="2119" spans="1:3" ht="11.25" x14ac:dyDescent="0.2">
      <c r="A2119" t="s">
        <v>1845</v>
      </c>
      <c r="B2119" t="s">
        <v>428</v>
      </c>
      <c r="C2119">
        <v>358.99</v>
      </c>
    </row>
    <row r="2120" spans="1:3" ht="11.25" x14ac:dyDescent="0.2">
      <c r="A2120" t="s">
        <v>719</v>
      </c>
      <c r="B2120" t="s">
        <v>428</v>
      </c>
      <c r="C2120">
        <v>358.99</v>
      </c>
    </row>
    <row r="2121" spans="1:3" ht="11.25" x14ac:dyDescent="0.2">
      <c r="A2121" t="s">
        <v>1846</v>
      </c>
      <c r="B2121" t="s">
        <v>428</v>
      </c>
      <c r="C2121">
        <v>358.99</v>
      </c>
    </row>
    <row r="2122" spans="1:3" ht="11.25" x14ac:dyDescent="0.2">
      <c r="A2122" t="s">
        <v>1334</v>
      </c>
      <c r="B2122" t="s">
        <v>428</v>
      </c>
      <c r="C2122">
        <v>358.99</v>
      </c>
    </row>
    <row r="2123" spans="1:3" ht="11.25" x14ac:dyDescent="0.2">
      <c r="A2123" t="s">
        <v>684</v>
      </c>
      <c r="B2123" t="s">
        <v>428</v>
      </c>
      <c r="C2123">
        <v>358.99</v>
      </c>
    </row>
    <row r="2124" spans="1:3" ht="11.25" x14ac:dyDescent="0.2">
      <c r="A2124" t="s">
        <v>1331</v>
      </c>
      <c r="B2124" t="s">
        <v>1332</v>
      </c>
      <c r="C2124">
        <v>1880.58</v>
      </c>
    </row>
    <row r="2125" spans="1:3" ht="11.25" x14ac:dyDescent="0.2">
      <c r="A2125" t="s">
        <v>3455</v>
      </c>
      <c r="B2125" t="s">
        <v>619</v>
      </c>
      <c r="C2125">
        <v>522.77</v>
      </c>
    </row>
    <row r="2126" spans="1:3" ht="11.25" x14ac:dyDescent="0.2">
      <c r="A2126" t="s">
        <v>3439</v>
      </c>
      <c r="B2126" t="s">
        <v>619</v>
      </c>
      <c r="C2126">
        <v>522.77</v>
      </c>
    </row>
    <row r="2127" spans="1:3" ht="11.25" x14ac:dyDescent="0.2">
      <c r="A2127" t="s">
        <v>975</v>
      </c>
      <c r="B2127" t="s">
        <v>428</v>
      </c>
      <c r="C2127">
        <v>338.61</v>
      </c>
    </row>
    <row r="2128" spans="1:3" ht="11.25" x14ac:dyDescent="0.2">
      <c r="A2128" t="s">
        <v>661</v>
      </c>
      <c r="B2128" t="s">
        <v>428</v>
      </c>
      <c r="C2128">
        <v>338.61</v>
      </c>
    </row>
    <row r="2129" spans="1:3" ht="11.25" x14ac:dyDescent="0.2">
      <c r="A2129" t="s">
        <v>773</v>
      </c>
      <c r="B2129" t="s">
        <v>428</v>
      </c>
      <c r="C2129">
        <v>338.61</v>
      </c>
    </row>
    <row r="2130" spans="1:3" ht="11.25" x14ac:dyDescent="0.2">
      <c r="A2130" t="s">
        <v>2278</v>
      </c>
      <c r="B2130" t="s">
        <v>428</v>
      </c>
      <c r="C2130">
        <v>338.61</v>
      </c>
    </row>
    <row r="2131" spans="1:3" ht="11.25" x14ac:dyDescent="0.2">
      <c r="A2131" t="s">
        <v>587</v>
      </c>
      <c r="B2131" t="s">
        <v>428</v>
      </c>
      <c r="C2131">
        <v>338.61</v>
      </c>
    </row>
    <row r="2132" spans="1:3" ht="11.25" x14ac:dyDescent="0.2">
      <c r="A2132" t="s">
        <v>1021</v>
      </c>
      <c r="B2132" t="s">
        <v>456</v>
      </c>
      <c r="C2132">
        <v>1263.24</v>
      </c>
    </row>
    <row r="2133" spans="1:3" ht="11.25" x14ac:dyDescent="0.2">
      <c r="A2133" t="s">
        <v>1341</v>
      </c>
      <c r="B2133" t="s">
        <v>456</v>
      </c>
      <c r="C2133">
        <v>1263.24</v>
      </c>
    </row>
    <row r="2134" spans="1:3" ht="11.25" x14ac:dyDescent="0.2">
      <c r="A2134" t="s">
        <v>1024</v>
      </c>
      <c r="B2134" t="s">
        <v>456</v>
      </c>
      <c r="C2134">
        <v>1263.24</v>
      </c>
    </row>
    <row r="2135" spans="1:3" ht="11.25" x14ac:dyDescent="0.2">
      <c r="A2135" t="s">
        <v>753</v>
      </c>
      <c r="B2135" t="s">
        <v>648</v>
      </c>
      <c r="C2135">
        <v>444.97</v>
      </c>
    </row>
    <row r="2136" spans="1:3" ht="11.25" x14ac:dyDescent="0.2">
      <c r="A2136" t="s">
        <v>3338</v>
      </c>
      <c r="B2136" t="s">
        <v>619</v>
      </c>
      <c r="C2136">
        <v>522.77</v>
      </c>
    </row>
    <row r="2137" spans="1:3" ht="11.25" x14ac:dyDescent="0.2">
      <c r="A2137" t="s">
        <v>3337</v>
      </c>
      <c r="B2137" t="s">
        <v>619</v>
      </c>
      <c r="C2137">
        <v>522.77</v>
      </c>
    </row>
    <row r="2138" spans="1:3" ht="11.25" x14ac:dyDescent="0.2">
      <c r="A2138" t="s">
        <v>815</v>
      </c>
      <c r="B2138" t="s">
        <v>816</v>
      </c>
      <c r="C2138">
        <v>1948.8</v>
      </c>
    </row>
    <row r="2139" spans="1:3" ht="11.25" x14ac:dyDescent="0.2">
      <c r="A2139" t="s">
        <v>3458</v>
      </c>
      <c r="B2139" t="s">
        <v>619</v>
      </c>
      <c r="C2139">
        <v>522.77</v>
      </c>
    </row>
    <row r="2140" spans="1:3" ht="11.25" x14ac:dyDescent="0.2">
      <c r="A2140" t="s">
        <v>1774</v>
      </c>
      <c r="B2140" t="s">
        <v>559</v>
      </c>
      <c r="C2140">
        <v>946.51</v>
      </c>
    </row>
    <row r="2141" spans="1:3" ht="11.25" x14ac:dyDescent="0.2">
      <c r="A2141" t="s">
        <v>1925</v>
      </c>
      <c r="B2141" t="s">
        <v>664</v>
      </c>
      <c r="C2141">
        <v>722.68</v>
      </c>
    </row>
    <row r="2142" spans="1:3" ht="11.25" x14ac:dyDescent="0.2">
      <c r="A2142" t="s">
        <v>696</v>
      </c>
      <c r="B2142" t="s">
        <v>428</v>
      </c>
      <c r="C2142">
        <v>338.61</v>
      </c>
    </row>
    <row r="2143" spans="1:3" ht="11.25" x14ac:dyDescent="0.2">
      <c r="A2143" t="s">
        <v>1775</v>
      </c>
      <c r="B2143" t="s">
        <v>559</v>
      </c>
      <c r="C2143">
        <v>946.51</v>
      </c>
    </row>
    <row r="2144" spans="1:3" ht="11.25" x14ac:dyDescent="0.2">
      <c r="A2144" t="s">
        <v>1071</v>
      </c>
      <c r="B2144" t="s">
        <v>559</v>
      </c>
      <c r="C2144">
        <v>946.51</v>
      </c>
    </row>
    <row r="2145" spans="1:3" ht="11.25" x14ac:dyDescent="0.2">
      <c r="A2145" t="s">
        <v>3380</v>
      </c>
      <c r="B2145" t="s">
        <v>619</v>
      </c>
      <c r="C2145">
        <v>522.77</v>
      </c>
    </row>
    <row r="2146" spans="1:3" ht="11.25" x14ac:dyDescent="0.2">
      <c r="A2146" t="s">
        <v>3353</v>
      </c>
      <c r="B2146" t="s">
        <v>619</v>
      </c>
      <c r="C2146">
        <v>522.77</v>
      </c>
    </row>
    <row r="2147" spans="1:3" ht="11.25" x14ac:dyDescent="0.2">
      <c r="A2147" t="s">
        <v>3453</v>
      </c>
      <c r="B2147" t="s">
        <v>619</v>
      </c>
      <c r="C2147">
        <v>522.77</v>
      </c>
    </row>
    <row r="2148" spans="1:3" ht="11.25" x14ac:dyDescent="0.2">
      <c r="A2148" t="s">
        <v>3368</v>
      </c>
      <c r="B2148" t="s">
        <v>619</v>
      </c>
      <c r="C2148">
        <v>522.77</v>
      </c>
    </row>
    <row r="2149" spans="1:3" ht="11.25" x14ac:dyDescent="0.2">
      <c r="A2149" t="s">
        <v>3339</v>
      </c>
      <c r="B2149" t="s">
        <v>619</v>
      </c>
      <c r="C2149">
        <v>522.77</v>
      </c>
    </row>
    <row r="2150" spans="1:3" ht="11.25" x14ac:dyDescent="0.2">
      <c r="A2150" t="s">
        <v>1072</v>
      </c>
      <c r="B2150" t="s">
        <v>559</v>
      </c>
      <c r="C2150">
        <v>946.51</v>
      </c>
    </row>
    <row r="2151" spans="1:3" ht="11.25" x14ac:dyDescent="0.2">
      <c r="A2151" t="s">
        <v>1828</v>
      </c>
      <c r="B2151" t="s">
        <v>629</v>
      </c>
      <c r="C2151">
        <v>840.42</v>
      </c>
    </row>
    <row r="2152" spans="1:3" ht="11.25" x14ac:dyDescent="0.2">
      <c r="A2152" t="s">
        <v>1348</v>
      </c>
      <c r="B2152" t="s">
        <v>629</v>
      </c>
      <c r="C2152">
        <v>840.42</v>
      </c>
    </row>
    <row r="2153" spans="1:3" ht="11.25" x14ac:dyDescent="0.2">
      <c r="A2153" t="s">
        <v>1855</v>
      </c>
      <c r="B2153" t="s">
        <v>629</v>
      </c>
      <c r="C2153">
        <v>840.42</v>
      </c>
    </row>
    <row r="2154" spans="1:3" ht="11.25" x14ac:dyDescent="0.2">
      <c r="A2154" t="s">
        <v>3459</v>
      </c>
      <c r="B2154" t="s">
        <v>619</v>
      </c>
      <c r="C2154">
        <v>522.77</v>
      </c>
    </row>
    <row r="2155" spans="1:3" ht="11.25" x14ac:dyDescent="0.2">
      <c r="A2155" t="s">
        <v>2209</v>
      </c>
      <c r="B2155" t="s">
        <v>629</v>
      </c>
      <c r="C2155">
        <v>840.42</v>
      </c>
    </row>
    <row r="2156" spans="1:3" ht="11.25" x14ac:dyDescent="0.2">
      <c r="A2156" t="s">
        <v>3385</v>
      </c>
      <c r="B2156" t="s">
        <v>619</v>
      </c>
      <c r="C2156">
        <v>522.77</v>
      </c>
    </row>
    <row r="2157" spans="1:3" ht="11.25" x14ac:dyDescent="0.2">
      <c r="A2157" t="s">
        <v>3466</v>
      </c>
      <c r="B2157" t="s">
        <v>619</v>
      </c>
      <c r="C2157">
        <v>522.77</v>
      </c>
    </row>
    <row r="2158" spans="1:3" ht="11.25" x14ac:dyDescent="0.2">
      <c r="A2158" t="s">
        <v>3406</v>
      </c>
      <c r="B2158" t="s">
        <v>619</v>
      </c>
      <c r="C2158">
        <v>522.77</v>
      </c>
    </row>
    <row r="2159" spans="1:3" ht="11.25" x14ac:dyDescent="0.2">
      <c r="A2159" t="s">
        <v>3413</v>
      </c>
      <c r="B2159" t="s">
        <v>619</v>
      </c>
      <c r="C2159">
        <v>522.77</v>
      </c>
    </row>
    <row r="2160" spans="1:3" ht="11.25" x14ac:dyDescent="0.2">
      <c r="A2160" t="s">
        <v>1344</v>
      </c>
      <c r="B2160" t="s">
        <v>794</v>
      </c>
      <c r="C2160">
        <v>3615.83</v>
      </c>
    </row>
    <row r="2161" spans="1:3" ht="11.25" x14ac:dyDescent="0.2">
      <c r="A2161" t="s">
        <v>3348</v>
      </c>
      <c r="B2161" t="s">
        <v>619</v>
      </c>
      <c r="C2161">
        <v>522.77</v>
      </c>
    </row>
    <row r="2162" spans="1:3" ht="11.25" x14ac:dyDescent="0.2">
      <c r="A2162" t="s">
        <v>3463</v>
      </c>
      <c r="B2162" t="s">
        <v>619</v>
      </c>
      <c r="C2162">
        <v>522.77</v>
      </c>
    </row>
    <row r="2163" spans="1:3" ht="11.25" x14ac:dyDescent="0.2">
      <c r="A2163" t="s">
        <v>1903</v>
      </c>
      <c r="B2163" t="s">
        <v>418</v>
      </c>
      <c r="C2163">
        <v>218.22</v>
      </c>
    </row>
    <row r="2164" spans="1:3" ht="11.25" x14ac:dyDescent="0.2">
      <c r="A2164" t="s">
        <v>676</v>
      </c>
      <c r="B2164" t="s">
        <v>428</v>
      </c>
      <c r="C2164">
        <v>338.61</v>
      </c>
    </row>
    <row r="2165" spans="1:3" ht="11.25" x14ac:dyDescent="0.2">
      <c r="A2165" t="s">
        <v>1886</v>
      </c>
      <c r="B2165" t="s">
        <v>418</v>
      </c>
      <c r="C2165">
        <v>218.22</v>
      </c>
    </row>
    <row r="2166" spans="1:3" ht="11.25" x14ac:dyDescent="0.2">
      <c r="A2166" t="s">
        <v>1019</v>
      </c>
      <c r="B2166" t="s">
        <v>456</v>
      </c>
      <c r="C2166">
        <v>1263.24</v>
      </c>
    </row>
    <row r="2167" spans="1:3" ht="11.25" x14ac:dyDescent="0.2">
      <c r="A2167" t="s">
        <v>1808</v>
      </c>
      <c r="B2167" t="s">
        <v>559</v>
      </c>
      <c r="C2167">
        <v>946.51</v>
      </c>
    </row>
    <row r="2168" spans="1:3" ht="11.25" x14ac:dyDescent="0.2">
      <c r="A2168" t="s">
        <v>1917</v>
      </c>
      <c r="B2168" t="s">
        <v>428</v>
      </c>
      <c r="C2168">
        <v>338.61</v>
      </c>
    </row>
    <row r="2169" spans="1:3" ht="11.25" x14ac:dyDescent="0.2">
      <c r="A2169" t="s">
        <v>728</v>
      </c>
      <c r="B2169" t="s">
        <v>559</v>
      </c>
      <c r="C2169">
        <v>946.51</v>
      </c>
    </row>
    <row r="2170" spans="1:3" ht="11.25" x14ac:dyDescent="0.2">
      <c r="A2170" t="s">
        <v>2118</v>
      </c>
      <c r="B2170" t="s">
        <v>428</v>
      </c>
      <c r="C2170">
        <v>95.6</v>
      </c>
    </row>
    <row r="2171" spans="1:3" ht="11.25" x14ac:dyDescent="0.2">
      <c r="A2171" t="s">
        <v>741</v>
      </c>
      <c r="B2171" t="s">
        <v>619</v>
      </c>
      <c r="C2171">
        <v>445.3</v>
      </c>
    </row>
    <row r="2172" spans="1:3" ht="11.25" x14ac:dyDescent="0.2">
      <c r="A2172" t="s">
        <v>1201</v>
      </c>
      <c r="B2172" t="s">
        <v>428</v>
      </c>
      <c r="C2172">
        <v>95.6</v>
      </c>
    </row>
    <row r="2173" spans="1:3" ht="11.25" x14ac:dyDescent="0.2">
      <c r="A2173" t="s">
        <v>1750</v>
      </c>
      <c r="B2173" t="s">
        <v>428</v>
      </c>
      <c r="C2173">
        <v>95.6</v>
      </c>
    </row>
    <row r="2174" spans="1:3" ht="11.25" x14ac:dyDescent="0.2">
      <c r="A2174" t="s">
        <v>1609</v>
      </c>
      <c r="B2174" t="s">
        <v>428</v>
      </c>
      <c r="C2174">
        <v>95.6</v>
      </c>
    </row>
    <row r="2175" spans="1:3" ht="11.25" x14ac:dyDescent="0.2">
      <c r="A2175" t="s">
        <v>1362</v>
      </c>
      <c r="B2175" t="s">
        <v>559</v>
      </c>
      <c r="C2175">
        <v>946.51</v>
      </c>
    </row>
    <row r="2176" spans="1:3" ht="11.25" x14ac:dyDescent="0.2">
      <c r="A2176" t="s">
        <v>575</v>
      </c>
      <c r="B2176" t="s">
        <v>559</v>
      </c>
      <c r="C2176">
        <v>946.51</v>
      </c>
    </row>
    <row r="2177" spans="1:3" ht="11.25" x14ac:dyDescent="0.2">
      <c r="A2177" t="s">
        <v>731</v>
      </c>
      <c r="B2177" t="s">
        <v>559</v>
      </c>
      <c r="C2177">
        <v>946.51</v>
      </c>
    </row>
    <row r="2178" spans="1:3" ht="11.25" x14ac:dyDescent="0.2">
      <c r="A2178" t="s">
        <v>782</v>
      </c>
      <c r="B2178" t="s">
        <v>559</v>
      </c>
      <c r="C2178">
        <v>946.51</v>
      </c>
    </row>
    <row r="2179" spans="1:3" ht="11.25" x14ac:dyDescent="0.2">
      <c r="A2179" t="s">
        <v>734</v>
      </c>
      <c r="B2179" t="s">
        <v>559</v>
      </c>
      <c r="C2179">
        <v>946.51</v>
      </c>
    </row>
    <row r="2180" spans="1:3" ht="11.25" x14ac:dyDescent="0.2">
      <c r="A2180" t="s">
        <v>3427</v>
      </c>
      <c r="B2180" t="s">
        <v>619</v>
      </c>
      <c r="C2180">
        <v>522.77</v>
      </c>
    </row>
    <row r="2181" spans="1:3" ht="11.25" x14ac:dyDescent="0.2">
      <c r="A2181" t="s">
        <v>3378</v>
      </c>
      <c r="B2181" t="s">
        <v>619</v>
      </c>
      <c r="C2181">
        <v>522.77</v>
      </c>
    </row>
    <row r="2182" spans="1:3" ht="11.25" x14ac:dyDescent="0.2">
      <c r="A2182" t="s">
        <v>627</v>
      </c>
      <c r="B2182" t="s">
        <v>428</v>
      </c>
      <c r="C2182">
        <v>95.6</v>
      </c>
    </row>
    <row r="2183" spans="1:3" ht="11.25" x14ac:dyDescent="0.2">
      <c r="A2183" t="s">
        <v>1191</v>
      </c>
      <c r="B2183" t="s">
        <v>428</v>
      </c>
      <c r="C2183">
        <v>95.6</v>
      </c>
    </row>
    <row r="2184" spans="1:3" ht="11.25" x14ac:dyDescent="0.2">
      <c r="A2184" t="s">
        <v>641</v>
      </c>
      <c r="B2184" t="s">
        <v>428</v>
      </c>
      <c r="C2184">
        <v>95.6</v>
      </c>
    </row>
    <row r="2185" spans="1:3" ht="11.25" x14ac:dyDescent="0.2">
      <c r="A2185" t="s">
        <v>3366</v>
      </c>
      <c r="B2185" t="s">
        <v>619</v>
      </c>
      <c r="C2185">
        <v>522.77</v>
      </c>
    </row>
    <row r="2186" spans="1:3" ht="11.25" x14ac:dyDescent="0.2">
      <c r="A2186" t="s">
        <v>1257</v>
      </c>
      <c r="B2186" t="s">
        <v>428</v>
      </c>
      <c r="C2186">
        <v>95.6</v>
      </c>
    </row>
    <row r="2187" spans="1:3" ht="11.25" x14ac:dyDescent="0.2">
      <c r="A2187" t="s">
        <v>518</v>
      </c>
      <c r="B2187" t="s">
        <v>428</v>
      </c>
      <c r="C2187">
        <v>95.6</v>
      </c>
    </row>
    <row r="2188" spans="1:3" ht="11.25" x14ac:dyDescent="0.2">
      <c r="A2188" t="s">
        <v>1634</v>
      </c>
      <c r="B2188" t="s">
        <v>428</v>
      </c>
      <c r="C2188">
        <v>95.6</v>
      </c>
    </row>
    <row r="2189" spans="1:3" ht="11.25" x14ac:dyDescent="0.2">
      <c r="A2189" t="s">
        <v>2261</v>
      </c>
      <c r="B2189" t="s">
        <v>428</v>
      </c>
      <c r="C2189">
        <v>95.6</v>
      </c>
    </row>
    <row r="2190" spans="1:3" ht="11.25" x14ac:dyDescent="0.2">
      <c r="A2190" t="s">
        <v>1632</v>
      </c>
      <c r="B2190" t="s">
        <v>428</v>
      </c>
      <c r="C2190">
        <v>95.6</v>
      </c>
    </row>
    <row r="2191" spans="1:3" ht="11.25" x14ac:dyDescent="0.2">
      <c r="A2191" t="s">
        <v>2112</v>
      </c>
      <c r="B2191" t="s">
        <v>428</v>
      </c>
      <c r="C2191">
        <v>95.6</v>
      </c>
    </row>
    <row r="2192" spans="1:3" ht="11.25" x14ac:dyDescent="0.2">
      <c r="A2192" t="s">
        <v>468</v>
      </c>
      <c r="B2192" t="s">
        <v>428</v>
      </c>
      <c r="C2192">
        <v>95.6</v>
      </c>
    </row>
    <row r="2193" spans="1:3" ht="11.25" x14ac:dyDescent="0.2">
      <c r="A2193" t="s">
        <v>469</v>
      </c>
      <c r="B2193" t="s">
        <v>428</v>
      </c>
      <c r="C2193">
        <v>95.6</v>
      </c>
    </row>
    <row r="2194" spans="1:3" ht="11.25" x14ac:dyDescent="0.2">
      <c r="A2194" t="s">
        <v>470</v>
      </c>
      <c r="B2194" t="s">
        <v>428</v>
      </c>
      <c r="C2194">
        <v>95.6</v>
      </c>
    </row>
    <row r="2195" spans="1:3" ht="11.25" x14ac:dyDescent="0.2">
      <c r="A2195" t="s">
        <v>1249</v>
      </c>
      <c r="B2195" t="s">
        <v>428</v>
      </c>
      <c r="C2195">
        <v>95.6</v>
      </c>
    </row>
    <row r="2196" spans="1:3" ht="11.25" x14ac:dyDescent="0.2">
      <c r="A2196" t="s">
        <v>503</v>
      </c>
      <c r="B2196" t="s">
        <v>428</v>
      </c>
      <c r="C2196">
        <v>95.6</v>
      </c>
    </row>
    <row r="2197" spans="1:3" ht="11.25" x14ac:dyDescent="0.2">
      <c r="A2197" t="s">
        <v>605</v>
      </c>
      <c r="B2197" t="s">
        <v>456</v>
      </c>
      <c r="C2197">
        <v>1263.24</v>
      </c>
    </row>
    <row r="2198" spans="1:3" ht="11.25" x14ac:dyDescent="0.2">
      <c r="A2198" t="s">
        <v>2248</v>
      </c>
      <c r="B2198" t="s">
        <v>428</v>
      </c>
      <c r="C2198">
        <v>95.6</v>
      </c>
    </row>
    <row r="2199" spans="1:3" ht="11.25" x14ac:dyDescent="0.2">
      <c r="A2199" t="s">
        <v>2251</v>
      </c>
      <c r="B2199" t="s">
        <v>428</v>
      </c>
      <c r="C2199">
        <v>95.6</v>
      </c>
    </row>
    <row r="2200" spans="1:3" ht="11.25" x14ac:dyDescent="0.2">
      <c r="A2200" t="s">
        <v>2288</v>
      </c>
      <c r="B2200" t="s">
        <v>428</v>
      </c>
      <c r="C2200">
        <v>95.6</v>
      </c>
    </row>
    <row r="2201" spans="1:3" ht="11.25" x14ac:dyDescent="0.2">
      <c r="A2201" t="s">
        <v>1734</v>
      </c>
      <c r="B2201" t="s">
        <v>428</v>
      </c>
      <c r="C2201">
        <v>95.6</v>
      </c>
    </row>
    <row r="2202" spans="1:3" ht="11.25" x14ac:dyDescent="0.2">
      <c r="A2202" t="s">
        <v>1901</v>
      </c>
      <c r="B2202" t="s">
        <v>418</v>
      </c>
      <c r="C2202">
        <v>218.22</v>
      </c>
    </row>
    <row r="2203" spans="1:3" ht="11.25" x14ac:dyDescent="0.2">
      <c r="A2203" t="s">
        <v>1895</v>
      </c>
      <c r="B2203" t="s">
        <v>418</v>
      </c>
      <c r="C2203">
        <v>218.22</v>
      </c>
    </row>
    <row r="2204" spans="1:3" ht="11.25" x14ac:dyDescent="0.2">
      <c r="A2204" t="s">
        <v>1663</v>
      </c>
      <c r="B2204" t="s">
        <v>418</v>
      </c>
      <c r="C2204">
        <v>218.22</v>
      </c>
    </row>
    <row r="2205" spans="1:3" ht="11.25" x14ac:dyDescent="0.2">
      <c r="A2205" t="s">
        <v>1665</v>
      </c>
      <c r="B2205" t="s">
        <v>418</v>
      </c>
      <c r="C2205">
        <v>218.22</v>
      </c>
    </row>
    <row r="2206" spans="1:3" ht="11.25" x14ac:dyDescent="0.2">
      <c r="A2206" t="s">
        <v>1102</v>
      </c>
      <c r="B2206" t="s">
        <v>418</v>
      </c>
      <c r="C2206">
        <v>218.22</v>
      </c>
    </row>
    <row r="2207" spans="1:3" ht="11.25" x14ac:dyDescent="0.2">
      <c r="A2207" t="s">
        <v>444</v>
      </c>
      <c r="B2207" t="s">
        <v>418</v>
      </c>
      <c r="C2207">
        <v>218.22</v>
      </c>
    </row>
    <row r="2208" spans="1:3" ht="11.25" x14ac:dyDescent="0.2">
      <c r="A2208" t="s">
        <v>443</v>
      </c>
      <c r="B2208" t="s">
        <v>418</v>
      </c>
      <c r="C2208">
        <v>218.22</v>
      </c>
    </row>
    <row r="2209" spans="1:3" ht="11.25" x14ac:dyDescent="0.2">
      <c r="A2209" t="s">
        <v>491</v>
      </c>
      <c r="B2209" t="s">
        <v>418</v>
      </c>
      <c r="C2209">
        <v>218.22</v>
      </c>
    </row>
    <row r="2210" spans="1:3" ht="11.25" x14ac:dyDescent="0.2">
      <c r="A2210" t="s">
        <v>1615</v>
      </c>
      <c r="B2210" t="s">
        <v>418</v>
      </c>
      <c r="C2210">
        <v>218.22</v>
      </c>
    </row>
    <row r="2211" spans="1:3" ht="11.25" x14ac:dyDescent="0.2">
      <c r="A2211" t="s">
        <v>553</v>
      </c>
      <c r="B2211" t="s">
        <v>418</v>
      </c>
      <c r="C2211">
        <v>218.22</v>
      </c>
    </row>
    <row r="2212" spans="1:3" ht="11.25" x14ac:dyDescent="0.2">
      <c r="A2212" t="s">
        <v>1462</v>
      </c>
      <c r="B2212" t="s">
        <v>456</v>
      </c>
      <c r="C2212">
        <v>1263.24</v>
      </c>
    </row>
    <row r="2213" spans="1:3" ht="11.25" x14ac:dyDescent="0.2">
      <c r="A2213" t="s">
        <v>544</v>
      </c>
      <c r="B2213" t="s">
        <v>418</v>
      </c>
      <c r="C2213">
        <v>218.22</v>
      </c>
    </row>
    <row r="2214" spans="1:3" ht="11.25" x14ac:dyDescent="0.2">
      <c r="A2214" t="s">
        <v>1328</v>
      </c>
      <c r="B2214" t="s">
        <v>418</v>
      </c>
      <c r="C2214">
        <v>218.22</v>
      </c>
    </row>
    <row r="2215" spans="1:3" ht="11.25" x14ac:dyDescent="0.2">
      <c r="A2215" t="s">
        <v>675</v>
      </c>
      <c r="B2215" t="s">
        <v>428</v>
      </c>
      <c r="C2215">
        <v>338.61</v>
      </c>
    </row>
    <row r="2216" spans="1:3" ht="11.25" x14ac:dyDescent="0.2">
      <c r="A2216" t="s">
        <v>1898</v>
      </c>
      <c r="B2216" t="s">
        <v>418</v>
      </c>
      <c r="C2216">
        <v>218.22</v>
      </c>
    </row>
    <row r="2217" spans="1:3" ht="11.25" x14ac:dyDescent="0.2">
      <c r="A2217" t="s">
        <v>2133</v>
      </c>
      <c r="B2217" t="s">
        <v>418</v>
      </c>
      <c r="C2217">
        <v>218.22</v>
      </c>
    </row>
    <row r="2218" spans="1:3" ht="11.25" x14ac:dyDescent="0.2">
      <c r="A2218" t="s">
        <v>1043</v>
      </c>
      <c r="B2218" t="s">
        <v>559</v>
      </c>
      <c r="C2218">
        <v>946.51</v>
      </c>
    </row>
    <row r="2219" spans="1:3" ht="11.25" x14ac:dyDescent="0.2">
      <c r="A2219" t="s">
        <v>2131</v>
      </c>
      <c r="B2219" t="s">
        <v>418</v>
      </c>
      <c r="C2219">
        <v>218.22</v>
      </c>
    </row>
    <row r="2220" spans="1:3" ht="11.25" x14ac:dyDescent="0.2">
      <c r="A2220" t="s">
        <v>1423</v>
      </c>
      <c r="B2220" t="s">
        <v>418</v>
      </c>
      <c r="C2220">
        <v>218.22</v>
      </c>
    </row>
    <row r="2221" spans="1:3" ht="11.25" x14ac:dyDescent="0.2">
      <c r="A2221" t="s">
        <v>1386</v>
      </c>
      <c r="B2221" t="s">
        <v>428</v>
      </c>
      <c r="C2221">
        <v>338.61</v>
      </c>
    </row>
    <row r="2222" spans="1:3" ht="11.25" x14ac:dyDescent="0.2">
      <c r="A2222" t="s">
        <v>1918</v>
      </c>
      <c r="B2222" t="s">
        <v>428</v>
      </c>
      <c r="C2222">
        <v>338.61</v>
      </c>
    </row>
    <row r="2223" spans="1:3" ht="11.25" x14ac:dyDescent="0.2">
      <c r="A2223" t="s">
        <v>1421</v>
      </c>
      <c r="B2223" t="s">
        <v>418</v>
      </c>
      <c r="C2223">
        <v>218.22</v>
      </c>
    </row>
    <row r="2224" spans="1:3" ht="11.25" x14ac:dyDescent="0.2">
      <c r="A2224" t="s">
        <v>2367</v>
      </c>
      <c r="B2224" t="s">
        <v>2310</v>
      </c>
      <c r="C2224">
        <v>83.52</v>
      </c>
    </row>
    <row r="2225" spans="1:3" ht="11.25" x14ac:dyDescent="0.2">
      <c r="A2225" t="s">
        <v>2385</v>
      </c>
      <c r="B2225" t="s">
        <v>2317</v>
      </c>
      <c r="C2225">
        <v>139.19999999999999</v>
      </c>
    </row>
    <row r="2226" spans="1:3" ht="11.25" x14ac:dyDescent="0.2">
      <c r="A2226" t="s">
        <v>2372</v>
      </c>
      <c r="B2226" t="s">
        <v>2341</v>
      </c>
      <c r="C2226">
        <v>9978.25</v>
      </c>
    </row>
    <row r="2227" spans="1:3" ht="11.25" x14ac:dyDescent="0.2">
      <c r="A2227" t="s">
        <v>2416</v>
      </c>
      <c r="B2227" t="s">
        <v>428</v>
      </c>
      <c r="C2227">
        <v>23.54</v>
      </c>
    </row>
    <row r="2228" spans="1:3" ht="11.25" x14ac:dyDescent="0.2">
      <c r="A2228" t="s">
        <v>2353</v>
      </c>
      <c r="B2228" t="s">
        <v>428</v>
      </c>
      <c r="C2228">
        <v>23.54</v>
      </c>
    </row>
    <row r="2229" spans="1:3" ht="11.25" x14ac:dyDescent="0.2">
      <c r="A2229" t="s">
        <v>2319</v>
      </c>
      <c r="B2229" t="s">
        <v>2312</v>
      </c>
      <c r="C2229">
        <v>62.64</v>
      </c>
    </row>
    <row r="2230" spans="1:3" ht="11.25" x14ac:dyDescent="0.2">
      <c r="A2230" t="s">
        <v>2315</v>
      </c>
      <c r="B2230" t="s">
        <v>428</v>
      </c>
      <c r="C2230">
        <v>39.340000000000003</v>
      </c>
    </row>
    <row r="2231" spans="1:3" ht="11.25" x14ac:dyDescent="0.2">
      <c r="A2231" t="s">
        <v>2406</v>
      </c>
      <c r="B2231" t="s">
        <v>428</v>
      </c>
      <c r="C2231">
        <v>39.340000000000003</v>
      </c>
    </row>
    <row r="2232" spans="1:3" ht="11.25" x14ac:dyDescent="0.2">
      <c r="A2232" t="s">
        <v>2388</v>
      </c>
      <c r="B2232" t="s">
        <v>428</v>
      </c>
      <c r="C2232">
        <v>39.340000000000003</v>
      </c>
    </row>
    <row r="2233" spans="1:3" ht="11.25" x14ac:dyDescent="0.2">
      <c r="A2233" t="s">
        <v>2347</v>
      </c>
      <c r="B2233" t="s">
        <v>2310</v>
      </c>
      <c r="C2233">
        <v>83.52</v>
      </c>
    </row>
    <row r="2234" spans="1:3" ht="11.25" x14ac:dyDescent="0.2">
      <c r="A2234" t="s">
        <v>2371</v>
      </c>
      <c r="B2234" t="s">
        <v>2341</v>
      </c>
      <c r="C2234">
        <v>9978.25</v>
      </c>
    </row>
    <row r="2235" spans="1:3" ht="11.25" x14ac:dyDescent="0.2">
      <c r="A2235" t="s">
        <v>2402</v>
      </c>
      <c r="B2235" t="s">
        <v>2341</v>
      </c>
      <c r="C2235">
        <v>9978.25</v>
      </c>
    </row>
    <row r="2236" spans="1:3" ht="11.25" x14ac:dyDescent="0.2">
      <c r="A2236" t="s">
        <v>2411</v>
      </c>
      <c r="B2236" t="s">
        <v>428</v>
      </c>
      <c r="C2236">
        <v>39.340000000000003</v>
      </c>
    </row>
    <row r="2237" spans="1:3" ht="11.25" x14ac:dyDescent="0.2">
      <c r="A2237" t="s">
        <v>2358</v>
      </c>
      <c r="B2237" t="s">
        <v>428</v>
      </c>
      <c r="C2237">
        <v>23.54</v>
      </c>
    </row>
    <row r="2238" spans="1:3" ht="11.25" x14ac:dyDescent="0.2">
      <c r="A2238" t="s">
        <v>2343</v>
      </c>
      <c r="B2238" t="s">
        <v>2305</v>
      </c>
      <c r="C2238">
        <v>66.12</v>
      </c>
    </row>
    <row r="2239" spans="1:3" ht="11.25" x14ac:dyDescent="0.2">
      <c r="A2239" t="s">
        <v>2359</v>
      </c>
      <c r="B2239" t="s">
        <v>2329</v>
      </c>
      <c r="C2239">
        <v>6096.27</v>
      </c>
    </row>
    <row r="2240" spans="1:3" ht="11.25" x14ac:dyDescent="0.2">
      <c r="A2240" t="s">
        <v>2399</v>
      </c>
      <c r="B2240" t="s">
        <v>428</v>
      </c>
      <c r="C2240">
        <v>39.340000000000003</v>
      </c>
    </row>
    <row r="2241" spans="1:3" ht="11.25" x14ac:dyDescent="0.2">
      <c r="A2241" t="s">
        <v>2407</v>
      </c>
      <c r="B2241" t="s">
        <v>428</v>
      </c>
      <c r="C2241">
        <v>39.340000000000003</v>
      </c>
    </row>
    <row r="2242" spans="1:3" ht="11.25" x14ac:dyDescent="0.2">
      <c r="A2242" t="s">
        <v>2409</v>
      </c>
      <c r="B2242" t="s">
        <v>428</v>
      </c>
      <c r="C2242">
        <v>23.54</v>
      </c>
    </row>
    <row r="2243" spans="1:3" ht="11.25" x14ac:dyDescent="0.2">
      <c r="A2243" t="s">
        <v>2386</v>
      </c>
      <c r="B2243" t="s">
        <v>428</v>
      </c>
      <c r="C2243">
        <v>39.340000000000003</v>
      </c>
    </row>
    <row r="2244" spans="1:3" ht="11.25" x14ac:dyDescent="0.2">
      <c r="A2244" t="s">
        <v>2355</v>
      </c>
      <c r="B2244" t="s">
        <v>2345</v>
      </c>
      <c r="C2244">
        <v>319</v>
      </c>
    </row>
    <row r="2245" spans="1:3" ht="11.25" x14ac:dyDescent="0.2">
      <c r="A2245" t="s">
        <v>2384</v>
      </c>
      <c r="B2245" t="s">
        <v>428</v>
      </c>
      <c r="C2245">
        <v>23.54</v>
      </c>
    </row>
    <row r="2246" spans="1:3" ht="11.25" x14ac:dyDescent="0.2">
      <c r="A2246" t="s">
        <v>2332</v>
      </c>
      <c r="B2246" t="s">
        <v>428</v>
      </c>
      <c r="C2246">
        <v>39.340000000000003</v>
      </c>
    </row>
    <row r="2247" spans="1:3" ht="11.25" x14ac:dyDescent="0.2">
      <c r="A2247" t="s">
        <v>2324</v>
      </c>
      <c r="B2247" t="s">
        <v>428</v>
      </c>
      <c r="C2247">
        <v>39.340000000000003</v>
      </c>
    </row>
    <row r="2248" spans="1:3" ht="11.25" x14ac:dyDescent="0.2">
      <c r="A2248" t="s">
        <v>2387</v>
      </c>
      <c r="B2248" t="s">
        <v>428</v>
      </c>
      <c r="C2248">
        <v>39.340000000000003</v>
      </c>
    </row>
    <row r="2249" spans="1:3" ht="11.25" x14ac:dyDescent="0.2">
      <c r="A2249" t="s">
        <v>2356</v>
      </c>
      <c r="B2249" t="s">
        <v>2305</v>
      </c>
      <c r="C2249">
        <v>66.12</v>
      </c>
    </row>
    <row r="2250" spans="1:3" ht="11.25" x14ac:dyDescent="0.2">
      <c r="A2250" t="s">
        <v>2333</v>
      </c>
      <c r="B2250" t="s">
        <v>428</v>
      </c>
      <c r="C2250">
        <v>39.340000000000003</v>
      </c>
    </row>
    <row r="2251" spans="1:3" ht="11.25" x14ac:dyDescent="0.2">
      <c r="A2251" t="s">
        <v>2389</v>
      </c>
      <c r="B2251" t="s">
        <v>2321</v>
      </c>
      <c r="C2251">
        <v>129.72999999999999</v>
      </c>
    </row>
    <row r="2252" spans="1:3" ht="11.25" x14ac:dyDescent="0.2">
      <c r="A2252" t="s">
        <v>2334</v>
      </c>
      <c r="B2252" t="s">
        <v>2321</v>
      </c>
      <c r="C2252">
        <v>129.72999999999999</v>
      </c>
    </row>
    <row r="2253" spans="1:3" ht="11.25" x14ac:dyDescent="0.2">
      <c r="A2253" t="s">
        <v>2370</v>
      </c>
      <c r="B2253" t="s">
        <v>428</v>
      </c>
      <c r="C2253">
        <v>23.54</v>
      </c>
    </row>
    <row r="2254" spans="1:3" ht="11.25" x14ac:dyDescent="0.2">
      <c r="A2254" t="s">
        <v>2391</v>
      </c>
      <c r="B2254" t="s">
        <v>428</v>
      </c>
      <c r="C2254">
        <v>23.54</v>
      </c>
    </row>
    <row r="2255" spans="1:3" ht="11.25" x14ac:dyDescent="0.2">
      <c r="A2255" t="s">
        <v>2342</v>
      </c>
      <c r="B2255" t="s">
        <v>428</v>
      </c>
      <c r="C2255">
        <v>39.340000000000003</v>
      </c>
    </row>
    <row r="2256" spans="1:3" ht="11.25" x14ac:dyDescent="0.2">
      <c r="A2256" t="s">
        <v>2404</v>
      </c>
      <c r="B2256" t="s">
        <v>428</v>
      </c>
      <c r="C2256">
        <v>23.54</v>
      </c>
    </row>
    <row r="2257" spans="1:3" ht="11.25" x14ac:dyDescent="0.2">
      <c r="A2257" t="s">
        <v>2392</v>
      </c>
      <c r="B2257" t="s">
        <v>428</v>
      </c>
      <c r="C2257">
        <v>23.54</v>
      </c>
    </row>
    <row r="2258" spans="1:3" ht="11.25" x14ac:dyDescent="0.2">
      <c r="A2258" t="s">
        <v>2360</v>
      </c>
      <c r="B2258" t="s">
        <v>428</v>
      </c>
      <c r="C2258">
        <v>23.54</v>
      </c>
    </row>
    <row r="2259" spans="1:3" ht="11.25" x14ac:dyDescent="0.2">
      <c r="A2259" t="s">
        <v>2382</v>
      </c>
      <c r="B2259" t="s">
        <v>428</v>
      </c>
      <c r="C2259">
        <v>23.54</v>
      </c>
    </row>
    <row r="2260" spans="1:3" ht="11.25" x14ac:dyDescent="0.2">
      <c r="A2260" t="s">
        <v>2357</v>
      </c>
      <c r="B2260" t="s">
        <v>2312</v>
      </c>
      <c r="C2260">
        <v>62.64</v>
      </c>
    </row>
    <row r="2261" spans="1:3" ht="11.25" x14ac:dyDescent="0.2">
      <c r="A2261" t="s">
        <v>2412</v>
      </c>
      <c r="B2261" t="s">
        <v>428</v>
      </c>
      <c r="C2261">
        <v>39.340000000000003</v>
      </c>
    </row>
    <row r="2262" spans="1:3" ht="11.25" x14ac:dyDescent="0.2">
      <c r="A2262" t="s">
        <v>2383</v>
      </c>
      <c r="B2262" t="s">
        <v>2305</v>
      </c>
      <c r="C2262">
        <v>66.12</v>
      </c>
    </row>
    <row r="2263" spans="1:3" ht="11.25" x14ac:dyDescent="0.2">
      <c r="A2263" t="s">
        <v>2374</v>
      </c>
      <c r="B2263" t="s">
        <v>2329</v>
      </c>
      <c r="C2263">
        <v>6096.27</v>
      </c>
    </row>
    <row r="2264" spans="1:3" ht="11.25" x14ac:dyDescent="0.2">
      <c r="A2264" t="s">
        <v>2350</v>
      </c>
      <c r="B2264" t="s">
        <v>428</v>
      </c>
      <c r="C2264">
        <v>23.54</v>
      </c>
    </row>
    <row r="2265" spans="1:3" ht="11.25" x14ac:dyDescent="0.2">
      <c r="A2265" t="s">
        <v>2328</v>
      </c>
      <c r="B2265" t="s">
        <v>2329</v>
      </c>
      <c r="C2265">
        <v>6096.27</v>
      </c>
    </row>
    <row r="2266" spans="1:3" ht="11.25" x14ac:dyDescent="0.2">
      <c r="A2266" t="s">
        <v>2331</v>
      </c>
      <c r="B2266" t="s">
        <v>2305</v>
      </c>
      <c r="C2266">
        <v>66.12</v>
      </c>
    </row>
    <row r="2267" spans="1:3" ht="11.25" x14ac:dyDescent="0.2">
      <c r="A2267" t="s">
        <v>2311</v>
      </c>
      <c r="B2267" t="s">
        <v>2312</v>
      </c>
      <c r="C2267">
        <v>62.64</v>
      </c>
    </row>
    <row r="2268" spans="1:3" ht="11.25" x14ac:dyDescent="0.2">
      <c r="A2268" t="s">
        <v>2323</v>
      </c>
      <c r="B2268" t="s">
        <v>2312</v>
      </c>
      <c r="C2268">
        <v>62.64</v>
      </c>
    </row>
    <row r="2269" spans="1:3" ht="11.25" x14ac:dyDescent="0.2">
      <c r="A2269" t="s">
        <v>2309</v>
      </c>
      <c r="B2269" t="s">
        <v>2310</v>
      </c>
      <c r="C2269">
        <v>83.52</v>
      </c>
    </row>
    <row r="2270" spans="1:3" ht="11.25" x14ac:dyDescent="0.2">
      <c r="A2270" t="s">
        <v>2379</v>
      </c>
      <c r="B2270" t="s">
        <v>2317</v>
      </c>
      <c r="C2270">
        <v>139.19999999999999</v>
      </c>
    </row>
    <row r="2271" spans="1:3" ht="11.25" x14ac:dyDescent="0.2">
      <c r="A2271" t="s">
        <v>2308</v>
      </c>
      <c r="B2271" t="s">
        <v>2305</v>
      </c>
      <c r="C2271">
        <v>66.12</v>
      </c>
    </row>
    <row r="2272" spans="1:3" ht="11.25" x14ac:dyDescent="0.2">
      <c r="A2272" t="s">
        <v>2349</v>
      </c>
      <c r="B2272" t="s">
        <v>428</v>
      </c>
      <c r="C2272">
        <v>23.54</v>
      </c>
    </row>
    <row r="2273" spans="1:3" ht="11.25" x14ac:dyDescent="0.2">
      <c r="A2273" t="s">
        <v>2351</v>
      </c>
      <c r="B2273" t="s">
        <v>2317</v>
      </c>
      <c r="C2273">
        <v>139.19999999999999</v>
      </c>
    </row>
    <row r="2274" spans="1:3" ht="11.25" x14ac:dyDescent="0.2">
      <c r="A2274" t="s">
        <v>2304</v>
      </c>
      <c r="B2274" t="s">
        <v>2305</v>
      </c>
      <c r="C2274">
        <v>66.12</v>
      </c>
    </row>
    <row r="2275" spans="1:3" ht="11.25" x14ac:dyDescent="0.2">
      <c r="A2275" t="s">
        <v>2361</v>
      </c>
      <c r="B2275" t="s">
        <v>2317</v>
      </c>
      <c r="C2275">
        <v>139.19999999999999</v>
      </c>
    </row>
    <row r="2276" spans="1:3" ht="11.25" x14ac:dyDescent="0.2">
      <c r="A2276" t="s">
        <v>2408</v>
      </c>
      <c r="B2276" t="s">
        <v>428</v>
      </c>
      <c r="C2276">
        <v>23.54</v>
      </c>
    </row>
    <row r="2277" spans="1:3" ht="11.25" x14ac:dyDescent="0.2">
      <c r="A2277" t="s">
        <v>2381</v>
      </c>
      <c r="B2277" t="s">
        <v>428</v>
      </c>
      <c r="C2277">
        <v>23.54</v>
      </c>
    </row>
    <row r="2278" spans="1:3" ht="11.25" x14ac:dyDescent="0.2">
      <c r="A2278" t="s">
        <v>2380</v>
      </c>
      <c r="B2278" t="s">
        <v>428</v>
      </c>
      <c r="C2278">
        <v>23.54</v>
      </c>
    </row>
    <row r="2279" spans="1:3" ht="11.25" x14ac:dyDescent="0.2">
      <c r="A2279" t="s">
        <v>2338</v>
      </c>
      <c r="B2279" t="s">
        <v>428</v>
      </c>
      <c r="C2279">
        <v>23.54</v>
      </c>
    </row>
    <row r="2280" spans="1:3" ht="11.25" x14ac:dyDescent="0.2">
      <c r="A2280" t="s">
        <v>2336</v>
      </c>
      <c r="B2280" t="s">
        <v>2305</v>
      </c>
      <c r="C2280">
        <v>66.12</v>
      </c>
    </row>
    <row r="2281" spans="1:3" ht="11.25" x14ac:dyDescent="0.2">
      <c r="A2281" t="s">
        <v>2306</v>
      </c>
      <c r="B2281" t="s">
        <v>2305</v>
      </c>
      <c r="C2281">
        <v>66.12</v>
      </c>
    </row>
    <row r="2282" spans="1:3" ht="11.25" x14ac:dyDescent="0.2">
      <c r="A2282" t="s">
        <v>2364</v>
      </c>
      <c r="B2282" t="s">
        <v>2321</v>
      </c>
      <c r="C2282">
        <v>129.72999999999999</v>
      </c>
    </row>
    <row r="2283" spans="1:3" ht="11.25" x14ac:dyDescent="0.2">
      <c r="A2283" t="s">
        <v>2378</v>
      </c>
      <c r="B2283" t="s">
        <v>2341</v>
      </c>
      <c r="C2283">
        <v>9978.25</v>
      </c>
    </row>
    <row r="2284" spans="1:3" ht="11.25" x14ac:dyDescent="0.2">
      <c r="A2284" t="s">
        <v>2390</v>
      </c>
      <c r="B2284" t="s">
        <v>2317</v>
      </c>
      <c r="C2284">
        <v>139.19999999999999</v>
      </c>
    </row>
    <row r="2285" spans="1:3" ht="11.25" x14ac:dyDescent="0.2">
      <c r="A2285" t="s">
        <v>2366</v>
      </c>
      <c r="B2285" t="s">
        <v>428</v>
      </c>
      <c r="C2285">
        <v>23.54</v>
      </c>
    </row>
    <row r="2286" spans="1:3" ht="11.25" x14ac:dyDescent="0.2">
      <c r="A2286" t="s">
        <v>2368</v>
      </c>
      <c r="B2286" t="s">
        <v>2317</v>
      </c>
      <c r="C2286">
        <v>139.19999999999999</v>
      </c>
    </row>
    <row r="2287" spans="1:3" ht="11.25" x14ac:dyDescent="0.2">
      <c r="A2287" t="s">
        <v>2318</v>
      </c>
      <c r="B2287" t="s">
        <v>2305</v>
      </c>
      <c r="C2287">
        <v>66.12</v>
      </c>
    </row>
    <row r="2288" spans="1:3" ht="11.25" x14ac:dyDescent="0.2">
      <c r="A2288" t="s">
        <v>2365</v>
      </c>
      <c r="B2288" t="s">
        <v>2321</v>
      </c>
      <c r="C2288">
        <v>129.72999999999999</v>
      </c>
    </row>
    <row r="2289" spans="1:3" ht="11.25" x14ac:dyDescent="0.2">
      <c r="A2289" t="s">
        <v>2314</v>
      </c>
      <c r="B2289" t="s">
        <v>428</v>
      </c>
      <c r="C2289">
        <v>39.340000000000003</v>
      </c>
    </row>
    <row r="2290" spans="1:3" ht="11.25" x14ac:dyDescent="0.2">
      <c r="A2290" t="s">
        <v>2352</v>
      </c>
      <c r="B2290" t="s">
        <v>2341</v>
      </c>
      <c r="C2290">
        <v>9978.25</v>
      </c>
    </row>
    <row r="2291" spans="1:3" ht="11.25" x14ac:dyDescent="0.2">
      <c r="A2291" t="s">
        <v>2415</v>
      </c>
      <c r="B2291" t="s">
        <v>2305</v>
      </c>
      <c r="C2291">
        <v>66.12</v>
      </c>
    </row>
    <row r="2292" spans="1:3" ht="11.25" x14ac:dyDescent="0.2">
      <c r="A2292" t="s">
        <v>2400</v>
      </c>
      <c r="B2292" t="s">
        <v>2341</v>
      </c>
      <c r="C2292">
        <v>9978.25</v>
      </c>
    </row>
    <row r="2293" spans="1:3" ht="11.25" x14ac:dyDescent="0.2">
      <c r="A2293" t="s">
        <v>2340</v>
      </c>
      <c r="B2293" t="s">
        <v>2341</v>
      </c>
      <c r="C2293">
        <v>9978.25</v>
      </c>
    </row>
    <row r="2294" spans="1:3" ht="11.25" x14ac:dyDescent="0.2">
      <c r="A2294" t="s">
        <v>2335</v>
      </c>
      <c r="B2294" t="s">
        <v>2312</v>
      </c>
      <c r="C2294">
        <v>62.64</v>
      </c>
    </row>
    <row r="2295" spans="1:3" ht="11.25" x14ac:dyDescent="0.2">
      <c r="A2295" t="s">
        <v>2337</v>
      </c>
      <c r="B2295" t="s">
        <v>428</v>
      </c>
      <c r="C2295">
        <v>23.54</v>
      </c>
    </row>
    <row r="2296" spans="1:3" ht="11.25" x14ac:dyDescent="0.2">
      <c r="A2296" t="s">
        <v>2369</v>
      </c>
      <c r="B2296" t="s">
        <v>2305</v>
      </c>
      <c r="C2296">
        <v>66.12</v>
      </c>
    </row>
    <row r="2297" spans="1:3" ht="11.25" x14ac:dyDescent="0.2">
      <c r="A2297" t="s">
        <v>2325</v>
      </c>
      <c r="B2297" t="s">
        <v>428</v>
      </c>
      <c r="C2297">
        <v>39.340000000000003</v>
      </c>
    </row>
    <row r="2298" spans="1:3" ht="11.25" x14ac:dyDescent="0.2">
      <c r="A2298" t="s">
        <v>2396</v>
      </c>
      <c r="B2298" t="s">
        <v>2305</v>
      </c>
      <c r="C2298">
        <v>66.12</v>
      </c>
    </row>
    <row r="2299" spans="1:3" ht="11.25" x14ac:dyDescent="0.2">
      <c r="A2299" t="s">
        <v>2375</v>
      </c>
      <c r="B2299" t="s">
        <v>2329</v>
      </c>
      <c r="C2299">
        <v>6096.27</v>
      </c>
    </row>
    <row r="2300" spans="1:3" ht="11.25" x14ac:dyDescent="0.2">
      <c r="A2300" t="s">
        <v>2397</v>
      </c>
      <c r="B2300" t="s">
        <v>2341</v>
      </c>
      <c r="C2300">
        <v>9978.25</v>
      </c>
    </row>
    <row r="2301" spans="1:3" ht="11.25" x14ac:dyDescent="0.2">
      <c r="A2301" t="s">
        <v>2377</v>
      </c>
      <c r="B2301" t="s">
        <v>2341</v>
      </c>
      <c r="C2301">
        <v>9978.25</v>
      </c>
    </row>
    <row r="2302" spans="1:3" ht="11.25" x14ac:dyDescent="0.2">
      <c r="A2302" t="s">
        <v>2376</v>
      </c>
      <c r="B2302" t="s">
        <v>2341</v>
      </c>
      <c r="C2302">
        <v>9978.25</v>
      </c>
    </row>
    <row r="2303" spans="1:3" ht="11.25" x14ac:dyDescent="0.2">
      <c r="A2303" t="s">
        <v>2401</v>
      </c>
      <c r="B2303" t="s">
        <v>2341</v>
      </c>
      <c r="C2303">
        <v>9978.25</v>
      </c>
    </row>
    <row r="2304" spans="1:3" ht="11.25" x14ac:dyDescent="0.2">
      <c r="A2304" t="s">
        <v>2326</v>
      </c>
      <c r="B2304" t="s">
        <v>2310</v>
      </c>
      <c r="C2304">
        <v>83.52</v>
      </c>
    </row>
    <row r="2305" spans="1:3" ht="11.25" x14ac:dyDescent="0.2">
      <c r="A2305" t="s">
        <v>2354</v>
      </c>
      <c r="B2305" t="s">
        <v>2341</v>
      </c>
      <c r="C2305">
        <v>9978.25</v>
      </c>
    </row>
    <row r="2306" spans="1:3" ht="11.25" x14ac:dyDescent="0.2">
      <c r="A2306" t="s">
        <v>2307</v>
      </c>
      <c r="B2306" t="s">
        <v>2305</v>
      </c>
      <c r="C2306">
        <v>66.12</v>
      </c>
    </row>
    <row r="2307" spans="1:3" ht="11.25" x14ac:dyDescent="0.2">
      <c r="A2307" t="s">
        <v>2330</v>
      </c>
      <c r="B2307" t="s">
        <v>2305</v>
      </c>
      <c r="C2307">
        <v>66.12</v>
      </c>
    </row>
    <row r="2308" spans="1:3" ht="11.25" x14ac:dyDescent="0.2">
      <c r="A2308" t="s">
        <v>2320</v>
      </c>
      <c r="B2308" t="s">
        <v>2321</v>
      </c>
      <c r="C2308">
        <v>129.72999999999999</v>
      </c>
    </row>
    <row r="2309" spans="1:3" ht="11.25" x14ac:dyDescent="0.2">
      <c r="A2309" t="s">
        <v>2344</v>
      </c>
      <c r="B2309" t="s">
        <v>2345</v>
      </c>
      <c r="C2309">
        <v>319</v>
      </c>
    </row>
    <row r="2310" spans="1:3" ht="11.25" x14ac:dyDescent="0.2">
      <c r="A2310" t="s">
        <v>2373</v>
      </c>
      <c r="B2310" t="s">
        <v>2341</v>
      </c>
      <c r="C2310">
        <v>9978.25</v>
      </c>
    </row>
    <row r="2311" spans="1:3" ht="11.25" x14ac:dyDescent="0.2">
      <c r="A2311" t="s">
        <v>2346</v>
      </c>
      <c r="B2311" t="s">
        <v>2312</v>
      </c>
      <c r="C2311">
        <v>62.64</v>
      </c>
    </row>
    <row r="2312" spans="1:3" ht="11.25" x14ac:dyDescent="0.2">
      <c r="A2312" t="s">
        <v>2398</v>
      </c>
      <c r="B2312" t="s">
        <v>2341</v>
      </c>
      <c r="C2312">
        <v>9978.25</v>
      </c>
    </row>
    <row r="2313" spans="1:3" ht="11.25" x14ac:dyDescent="0.2">
      <c r="A2313" t="s">
        <v>2339</v>
      </c>
      <c r="B2313" t="s">
        <v>2312</v>
      </c>
      <c r="C2313">
        <v>62.64</v>
      </c>
    </row>
    <row r="2314" spans="1:3" ht="11.25" x14ac:dyDescent="0.2">
      <c r="A2314" t="s">
        <v>2362</v>
      </c>
      <c r="B2314" t="s">
        <v>428</v>
      </c>
      <c r="C2314">
        <v>23.54</v>
      </c>
    </row>
    <row r="2315" spans="1:3" ht="11.25" x14ac:dyDescent="0.2">
      <c r="A2315" t="s">
        <v>2410</v>
      </c>
      <c r="B2315" t="s">
        <v>2305</v>
      </c>
      <c r="C2315">
        <v>66.12</v>
      </c>
    </row>
    <row r="2316" spans="1:3" ht="11.25" x14ac:dyDescent="0.2">
      <c r="A2316" t="s">
        <v>2363</v>
      </c>
      <c r="B2316" t="s">
        <v>2305</v>
      </c>
      <c r="C2316">
        <v>66.12</v>
      </c>
    </row>
    <row r="2317" spans="1:3" ht="11.25" x14ac:dyDescent="0.2">
      <c r="A2317" t="s">
        <v>2395</v>
      </c>
      <c r="B2317" t="s">
        <v>428</v>
      </c>
      <c r="C2317">
        <v>39.340000000000003</v>
      </c>
    </row>
    <row r="2318" spans="1:3" ht="11.25" x14ac:dyDescent="0.2">
      <c r="A2318" t="s">
        <v>2322</v>
      </c>
      <c r="B2318" t="s">
        <v>428</v>
      </c>
      <c r="C2318">
        <v>39.340000000000003</v>
      </c>
    </row>
    <row r="2319" spans="1:3" ht="11.25" x14ac:dyDescent="0.2">
      <c r="A2319" t="s">
        <v>2413</v>
      </c>
      <c r="B2319" t="s">
        <v>428</v>
      </c>
      <c r="C2319">
        <v>39.340000000000003</v>
      </c>
    </row>
    <row r="2320" spans="1:3" ht="11.25" x14ac:dyDescent="0.2">
      <c r="A2320" t="s">
        <v>2414</v>
      </c>
      <c r="B2320" t="s">
        <v>428</v>
      </c>
      <c r="C2320">
        <v>39.340000000000003</v>
      </c>
    </row>
    <row r="2321" spans="1:3" ht="11.25" x14ac:dyDescent="0.2">
      <c r="A2321" t="s">
        <v>2393</v>
      </c>
      <c r="B2321" t="s">
        <v>428</v>
      </c>
      <c r="C2321">
        <v>23.54</v>
      </c>
    </row>
    <row r="2322" spans="1:3" ht="11.25" x14ac:dyDescent="0.2">
      <c r="A2322" t="s">
        <v>2316</v>
      </c>
      <c r="B2322" t="s">
        <v>2317</v>
      </c>
      <c r="C2322">
        <v>139.19999999999999</v>
      </c>
    </row>
    <row r="2323" spans="1:3" ht="11.25" x14ac:dyDescent="0.2">
      <c r="A2323" t="s">
        <v>2327</v>
      </c>
      <c r="B2323" t="s">
        <v>428</v>
      </c>
      <c r="C2323">
        <v>23.54</v>
      </c>
    </row>
    <row r="2324" spans="1:3" ht="11.25" x14ac:dyDescent="0.2">
      <c r="A2324" t="s">
        <v>2348</v>
      </c>
      <c r="B2324" t="s">
        <v>2310</v>
      </c>
      <c r="C2324">
        <v>83.52</v>
      </c>
    </row>
    <row r="2325" spans="1:3" ht="11.25" x14ac:dyDescent="0.2">
      <c r="A2325" t="s">
        <v>2313</v>
      </c>
      <c r="B2325" t="s">
        <v>2305</v>
      </c>
      <c r="C2325">
        <v>66.12</v>
      </c>
    </row>
    <row r="2326" spans="1:3" ht="11.25" x14ac:dyDescent="0.2">
      <c r="A2326" t="s">
        <v>2403</v>
      </c>
      <c r="B2326" t="s">
        <v>428</v>
      </c>
      <c r="C2326">
        <v>23.54</v>
      </c>
    </row>
    <row r="2327" spans="1:3" ht="11.25" x14ac:dyDescent="0.2">
      <c r="A2327" t="s">
        <v>2405</v>
      </c>
      <c r="B2327" t="s">
        <v>428</v>
      </c>
      <c r="C2327">
        <v>23.54</v>
      </c>
    </row>
    <row r="2328" spans="1:3" ht="11.25" x14ac:dyDescent="0.2">
      <c r="A2328" t="s">
        <v>2394</v>
      </c>
      <c r="B2328" t="s">
        <v>428</v>
      </c>
      <c r="C2328">
        <v>39.340000000000003</v>
      </c>
    </row>
    <row r="2329" spans="1:3" ht="11.25" x14ac:dyDescent="0.2">
      <c r="A2329" t="s">
        <v>2419</v>
      </c>
      <c r="B2329" t="s">
        <v>2420</v>
      </c>
      <c r="C2329">
        <v>47107.79</v>
      </c>
    </row>
    <row r="2330" spans="1:3" ht="11.25" x14ac:dyDescent="0.2">
      <c r="A2330" t="s">
        <v>2417</v>
      </c>
      <c r="B2330" t="s">
        <v>3469</v>
      </c>
      <c r="C2330">
        <v>4602.2</v>
      </c>
    </row>
    <row r="2331" spans="1:3" ht="11.25" x14ac:dyDescent="0.2">
      <c r="A2331" t="s">
        <v>2418</v>
      </c>
      <c r="B2331" t="s">
        <v>3470</v>
      </c>
      <c r="C2331">
        <v>11268.18</v>
      </c>
    </row>
    <row r="2332" spans="1:3" ht="11.25" x14ac:dyDescent="0.2">
      <c r="A2332" t="s">
        <v>2465</v>
      </c>
      <c r="B2332" t="s">
        <v>2429</v>
      </c>
      <c r="C2332">
        <v>11587.53</v>
      </c>
    </row>
    <row r="2333" spans="1:3" ht="11.25" x14ac:dyDescent="0.2">
      <c r="A2333" t="s">
        <v>2526</v>
      </c>
      <c r="B2333" t="s">
        <v>2429</v>
      </c>
      <c r="C2333">
        <v>11587.53</v>
      </c>
    </row>
    <row r="2334" spans="1:3" ht="11.25" x14ac:dyDescent="0.2">
      <c r="A2334" t="s">
        <v>2502</v>
      </c>
      <c r="B2334" t="s">
        <v>2433</v>
      </c>
      <c r="C2334">
        <v>2533.3000000000002</v>
      </c>
    </row>
    <row r="2335" spans="1:3" ht="11.25" x14ac:dyDescent="0.2">
      <c r="A2335" t="s">
        <v>2488</v>
      </c>
      <c r="B2335" t="s">
        <v>2422</v>
      </c>
      <c r="C2335">
        <v>10369.82</v>
      </c>
    </row>
    <row r="2336" spans="1:3" ht="11.25" x14ac:dyDescent="0.2">
      <c r="A2336" t="s">
        <v>2425</v>
      </c>
      <c r="B2336" t="s">
        <v>2422</v>
      </c>
      <c r="C2336">
        <v>10369.82</v>
      </c>
    </row>
    <row r="2337" spans="1:3" ht="11.25" x14ac:dyDescent="0.2">
      <c r="A2337" t="s">
        <v>2497</v>
      </c>
      <c r="B2337" t="s">
        <v>2433</v>
      </c>
      <c r="C2337">
        <v>2533.3000000000002</v>
      </c>
    </row>
    <row r="2338" spans="1:3" ht="11.25" x14ac:dyDescent="0.2">
      <c r="A2338" t="s">
        <v>2499</v>
      </c>
      <c r="B2338" t="s">
        <v>2433</v>
      </c>
      <c r="C2338">
        <v>2533.3000000000002</v>
      </c>
    </row>
    <row r="2339" spans="1:3" ht="11.25" x14ac:dyDescent="0.2">
      <c r="A2339" t="s">
        <v>2439</v>
      </c>
      <c r="B2339" t="s">
        <v>2440</v>
      </c>
      <c r="C2339">
        <v>-18464.88</v>
      </c>
    </row>
    <row r="2340" spans="1:3" ht="11.25" x14ac:dyDescent="0.2">
      <c r="A2340" t="s">
        <v>2473</v>
      </c>
      <c r="B2340" t="s">
        <v>2433</v>
      </c>
      <c r="C2340">
        <v>2533.3000000000002</v>
      </c>
    </row>
    <row r="2341" spans="1:3" ht="11.25" x14ac:dyDescent="0.2">
      <c r="A2341" t="s">
        <v>2471</v>
      </c>
      <c r="B2341" t="s">
        <v>2433</v>
      </c>
      <c r="C2341">
        <v>2533.3000000000002</v>
      </c>
    </row>
    <row r="2342" spans="1:3" ht="11.25" x14ac:dyDescent="0.2">
      <c r="A2342" t="s">
        <v>2508</v>
      </c>
      <c r="B2342" t="s">
        <v>2433</v>
      </c>
      <c r="C2342">
        <v>2533.3000000000002</v>
      </c>
    </row>
    <row r="2343" spans="1:3" ht="11.25" x14ac:dyDescent="0.2">
      <c r="A2343" t="s">
        <v>2484</v>
      </c>
      <c r="B2343" t="s">
        <v>2433</v>
      </c>
      <c r="C2343">
        <v>2533.3000000000002</v>
      </c>
    </row>
    <row r="2344" spans="1:3" ht="11.25" x14ac:dyDescent="0.2">
      <c r="A2344" t="s">
        <v>2459</v>
      </c>
      <c r="B2344" t="s">
        <v>2433</v>
      </c>
      <c r="C2344">
        <v>2533.3000000000002</v>
      </c>
    </row>
    <row r="2345" spans="1:3" ht="11.25" x14ac:dyDescent="0.2">
      <c r="A2345" t="s">
        <v>2462</v>
      </c>
      <c r="B2345" t="s">
        <v>2461</v>
      </c>
      <c r="C2345">
        <v>11600</v>
      </c>
    </row>
    <row r="2346" spans="1:3" ht="11.25" x14ac:dyDescent="0.2">
      <c r="A2346" t="s">
        <v>2506</v>
      </c>
      <c r="B2346" t="s">
        <v>2433</v>
      </c>
      <c r="C2346">
        <v>2533.3000000000002</v>
      </c>
    </row>
    <row r="2347" spans="1:3" ht="11.25" x14ac:dyDescent="0.2">
      <c r="A2347" t="s">
        <v>2525</v>
      </c>
      <c r="B2347" t="s">
        <v>2422</v>
      </c>
      <c r="C2347">
        <v>3355</v>
      </c>
    </row>
    <row r="2348" spans="1:3" ht="11.25" x14ac:dyDescent="0.2">
      <c r="A2348" t="s">
        <v>2460</v>
      </c>
      <c r="B2348" t="s">
        <v>2461</v>
      </c>
      <c r="C2348">
        <v>11600</v>
      </c>
    </row>
    <row r="2349" spans="1:3" ht="11.25" x14ac:dyDescent="0.2">
      <c r="A2349" t="s">
        <v>2434</v>
      </c>
      <c r="B2349" t="s">
        <v>2433</v>
      </c>
      <c r="C2349">
        <v>2533.3000000000002</v>
      </c>
    </row>
    <row r="2350" spans="1:3" ht="11.25" x14ac:dyDescent="0.2">
      <c r="A2350" t="s">
        <v>2452</v>
      </c>
      <c r="B2350" t="s">
        <v>2433</v>
      </c>
      <c r="C2350">
        <v>2533.3000000000002</v>
      </c>
    </row>
    <row r="2351" spans="1:3" ht="11.25" x14ac:dyDescent="0.2">
      <c r="A2351" t="s">
        <v>2524</v>
      </c>
      <c r="B2351" t="s">
        <v>2433</v>
      </c>
      <c r="C2351">
        <v>2533.3000000000002</v>
      </c>
    </row>
    <row r="2352" spans="1:3" ht="11.25" x14ac:dyDescent="0.2">
      <c r="A2352" t="s">
        <v>2507</v>
      </c>
      <c r="B2352" t="s">
        <v>2433</v>
      </c>
      <c r="C2352">
        <v>2533.3000000000002</v>
      </c>
    </row>
    <row r="2353" spans="1:3" ht="11.25" x14ac:dyDescent="0.2">
      <c r="A2353" t="s">
        <v>2445</v>
      </c>
      <c r="B2353" t="s">
        <v>2433</v>
      </c>
      <c r="C2353">
        <v>2533.3000000000002</v>
      </c>
    </row>
    <row r="2354" spans="1:3" ht="11.25" x14ac:dyDescent="0.2">
      <c r="A2354" t="s">
        <v>2481</v>
      </c>
      <c r="B2354" t="s">
        <v>2433</v>
      </c>
      <c r="C2354">
        <v>2533.3000000000002</v>
      </c>
    </row>
    <row r="2355" spans="1:3" ht="11.25" x14ac:dyDescent="0.2">
      <c r="A2355" t="s">
        <v>2477</v>
      </c>
      <c r="B2355" t="s">
        <v>2478</v>
      </c>
      <c r="C2355">
        <v>602.91</v>
      </c>
    </row>
    <row r="2356" spans="1:3" ht="11.25" x14ac:dyDescent="0.2">
      <c r="A2356" t="s">
        <v>2428</v>
      </c>
      <c r="B2356" t="s">
        <v>2429</v>
      </c>
      <c r="C2356">
        <v>11587.53</v>
      </c>
    </row>
    <row r="2357" spans="1:3" ht="11.25" x14ac:dyDescent="0.2">
      <c r="A2357" t="s">
        <v>2467</v>
      </c>
      <c r="B2357" t="s">
        <v>2468</v>
      </c>
      <c r="C2357">
        <v>5751.6</v>
      </c>
    </row>
    <row r="2358" spans="1:3" ht="11.25" x14ac:dyDescent="0.2">
      <c r="A2358" t="s">
        <v>2479</v>
      </c>
      <c r="B2358" t="s">
        <v>2480</v>
      </c>
      <c r="C2358">
        <v>4048.27</v>
      </c>
    </row>
    <row r="2359" spans="1:3" ht="11.25" x14ac:dyDescent="0.2">
      <c r="A2359" t="s">
        <v>3840</v>
      </c>
      <c r="B2359" t="s">
        <v>2422</v>
      </c>
      <c r="C2359">
        <v>21100.400000000001</v>
      </c>
    </row>
    <row r="2360" spans="1:3" ht="11.25" x14ac:dyDescent="0.2">
      <c r="A2360" t="s">
        <v>2501</v>
      </c>
      <c r="B2360" t="s">
        <v>2433</v>
      </c>
      <c r="C2360">
        <v>2533.3000000000002</v>
      </c>
    </row>
    <row r="2361" spans="1:3" ht="11.25" x14ac:dyDescent="0.2">
      <c r="A2361" t="s">
        <v>2529</v>
      </c>
      <c r="B2361" t="s">
        <v>2422</v>
      </c>
      <c r="C2361">
        <v>11412.66</v>
      </c>
    </row>
    <row r="2362" spans="1:3" ht="11.25" x14ac:dyDescent="0.2">
      <c r="A2362" t="s">
        <v>2442</v>
      </c>
      <c r="B2362" t="s">
        <v>2422</v>
      </c>
      <c r="C2362">
        <v>11412.66</v>
      </c>
    </row>
    <row r="2363" spans="1:3" ht="11.25" x14ac:dyDescent="0.2">
      <c r="A2363" t="s">
        <v>3471</v>
      </c>
      <c r="B2363" t="s">
        <v>3472</v>
      </c>
      <c r="C2363">
        <v>2668</v>
      </c>
    </row>
    <row r="2364" spans="1:3" ht="11.25" x14ac:dyDescent="0.2">
      <c r="A2364" t="s">
        <v>3475</v>
      </c>
      <c r="B2364" t="s">
        <v>3472</v>
      </c>
      <c r="C2364">
        <v>2214.44</v>
      </c>
    </row>
    <row r="2365" spans="1:3" ht="11.25" x14ac:dyDescent="0.2">
      <c r="A2365" t="s">
        <v>2447</v>
      </c>
      <c r="B2365" t="s">
        <v>2448</v>
      </c>
      <c r="C2365">
        <v>680.05</v>
      </c>
    </row>
    <row r="2366" spans="1:3" ht="11.25" x14ac:dyDescent="0.2">
      <c r="A2366" t="s">
        <v>2437</v>
      </c>
      <c r="B2366" t="s">
        <v>2438</v>
      </c>
      <c r="C2366">
        <v>1483.2</v>
      </c>
    </row>
    <row r="2367" spans="1:3" ht="11.25" x14ac:dyDescent="0.2">
      <c r="A2367" t="s">
        <v>2487</v>
      </c>
      <c r="B2367" t="s">
        <v>2438</v>
      </c>
      <c r="C2367">
        <v>1483.2</v>
      </c>
    </row>
    <row r="2368" spans="1:3" ht="11.25" x14ac:dyDescent="0.2">
      <c r="A2368" t="s">
        <v>2513</v>
      </c>
      <c r="B2368" t="s">
        <v>2440</v>
      </c>
      <c r="C2368">
        <v>-18464.88</v>
      </c>
    </row>
    <row r="2369" spans="1:3" ht="11.25" x14ac:dyDescent="0.2">
      <c r="A2369" t="s">
        <v>3473</v>
      </c>
      <c r="B2369" t="s">
        <v>3472</v>
      </c>
      <c r="C2369">
        <v>2668</v>
      </c>
    </row>
    <row r="2370" spans="1:3" ht="11.25" x14ac:dyDescent="0.2">
      <c r="A2370" t="s">
        <v>4227</v>
      </c>
      <c r="B2370" t="s">
        <v>4482</v>
      </c>
      <c r="C2370">
        <v>25984</v>
      </c>
    </row>
    <row r="2371" spans="1:3" ht="11.25" x14ac:dyDescent="0.2">
      <c r="A2371" t="s">
        <v>2474</v>
      </c>
      <c r="B2371" t="s">
        <v>2422</v>
      </c>
      <c r="C2371">
        <v>10369.82</v>
      </c>
    </row>
    <row r="2372" spans="1:3" ht="11.25" x14ac:dyDescent="0.2">
      <c r="A2372" t="s">
        <v>2494</v>
      </c>
      <c r="B2372" t="s">
        <v>2422</v>
      </c>
      <c r="C2372">
        <v>10369.82</v>
      </c>
    </row>
    <row r="2373" spans="1:3" ht="11.25" x14ac:dyDescent="0.2">
      <c r="A2373" t="s">
        <v>2424</v>
      </c>
      <c r="B2373" t="s">
        <v>2422</v>
      </c>
      <c r="C2373">
        <v>10369.82</v>
      </c>
    </row>
    <row r="2374" spans="1:3" ht="11.25" x14ac:dyDescent="0.2">
      <c r="A2374" t="s">
        <v>2511</v>
      </c>
      <c r="B2374" t="s">
        <v>2422</v>
      </c>
      <c r="C2374">
        <v>10369.82</v>
      </c>
    </row>
    <row r="2375" spans="1:3" ht="11.25" x14ac:dyDescent="0.2">
      <c r="A2375" t="s">
        <v>3478</v>
      </c>
      <c r="B2375" t="s">
        <v>3472</v>
      </c>
      <c r="C2375">
        <v>2214.44</v>
      </c>
    </row>
    <row r="2376" spans="1:3" ht="11.25" x14ac:dyDescent="0.2">
      <c r="A2376" t="s">
        <v>2493</v>
      </c>
      <c r="B2376" t="s">
        <v>2422</v>
      </c>
      <c r="C2376">
        <v>10369.82</v>
      </c>
    </row>
    <row r="2377" spans="1:3" ht="11.25" x14ac:dyDescent="0.2">
      <c r="A2377" t="s">
        <v>2457</v>
      </c>
      <c r="B2377" t="s">
        <v>2422</v>
      </c>
      <c r="C2377">
        <v>10369.82</v>
      </c>
    </row>
    <row r="2378" spans="1:3" ht="11.25" x14ac:dyDescent="0.2">
      <c r="A2378" t="s">
        <v>2489</v>
      </c>
      <c r="B2378" t="s">
        <v>2422</v>
      </c>
      <c r="C2378">
        <v>10369.82</v>
      </c>
    </row>
    <row r="2379" spans="1:3" ht="11.25" x14ac:dyDescent="0.2">
      <c r="A2379" t="s">
        <v>2466</v>
      </c>
      <c r="B2379" t="s">
        <v>2422</v>
      </c>
      <c r="C2379">
        <v>11412.66</v>
      </c>
    </row>
    <row r="2380" spans="1:3" ht="11.25" x14ac:dyDescent="0.2">
      <c r="A2380" t="s">
        <v>2495</v>
      </c>
      <c r="B2380" t="s">
        <v>2422</v>
      </c>
      <c r="C2380">
        <v>11412.66</v>
      </c>
    </row>
    <row r="2381" spans="1:3" ht="11.25" x14ac:dyDescent="0.2">
      <c r="A2381" t="s">
        <v>2527</v>
      </c>
      <c r="B2381" t="s">
        <v>2422</v>
      </c>
      <c r="C2381">
        <v>11412.66</v>
      </c>
    </row>
    <row r="2382" spans="1:3" ht="11.25" x14ac:dyDescent="0.2">
      <c r="A2382" t="s">
        <v>2456</v>
      </c>
      <c r="B2382" t="s">
        <v>2422</v>
      </c>
      <c r="C2382">
        <v>11412.66</v>
      </c>
    </row>
    <row r="2383" spans="1:3" ht="11.25" x14ac:dyDescent="0.2">
      <c r="A2383" t="s">
        <v>2510</v>
      </c>
      <c r="B2383" t="s">
        <v>2422</v>
      </c>
      <c r="C2383">
        <v>11412.66</v>
      </c>
    </row>
    <row r="2384" spans="1:3" ht="11.25" x14ac:dyDescent="0.2">
      <c r="A2384" t="s">
        <v>2520</v>
      </c>
      <c r="B2384" t="s">
        <v>2422</v>
      </c>
      <c r="C2384">
        <v>11412.66</v>
      </c>
    </row>
    <row r="2385" spans="1:3" ht="11.25" x14ac:dyDescent="0.2">
      <c r="A2385" t="s">
        <v>2514</v>
      </c>
      <c r="B2385" t="s">
        <v>2515</v>
      </c>
      <c r="C2385">
        <v>-6030.84</v>
      </c>
    </row>
    <row r="2386" spans="1:3" ht="11.25" x14ac:dyDescent="0.2">
      <c r="A2386" t="s">
        <v>2519</v>
      </c>
      <c r="B2386" t="s">
        <v>2422</v>
      </c>
      <c r="C2386">
        <v>10369.82</v>
      </c>
    </row>
    <row r="2387" spans="1:3" ht="11.25" x14ac:dyDescent="0.2">
      <c r="A2387" t="s">
        <v>3476</v>
      </c>
      <c r="B2387" t="s">
        <v>3477</v>
      </c>
      <c r="C2387">
        <v>13593.46</v>
      </c>
    </row>
    <row r="2388" spans="1:3" ht="11.25" x14ac:dyDescent="0.2">
      <c r="A2388" t="s">
        <v>2455</v>
      </c>
      <c r="B2388" t="s">
        <v>2436</v>
      </c>
      <c r="C2388">
        <v>8400.68</v>
      </c>
    </row>
    <row r="2389" spans="1:3" ht="11.25" x14ac:dyDescent="0.2">
      <c r="A2389" t="s">
        <v>2432</v>
      </c>
      <c r="B2389" t="s">
        <v>2433</v>
      </c>
      <c r="C2389">
        <v>2533.3000000000002</v>
      </c>
    </row>
    <row r="2390" spans="1:3" ht="11.25" x14ac:dyDescent="0.2">
      <c r="A2390" t="s">
        <v>2458</v>
      </c>
      <c r="B2390" t="s">
        <v>2433</v>
      </c>
      <c r="C2390">
        <v>2533.3000000000002</v>
      </c>
    </row>
    <row r="2391" spans="1:3" ht="11.25" x14ac:dyDescent="0.2">
      <c r="A2391" t="s">
        <v>2453</v>
      </c>
      <c r="B2391" t="s">
        <v>2433</v>
      </c>
      <c r="C2391">
        <v>2533.3000000000002</v>
      </c>
    </row>
    <row r="2392" spans="1:3" ht="11.25" x14ac:dyDescent="0.2">
      <c r="A2392" t="s">
        <v>2517</v>
      </c>
      <c r="B2392" t="s">
        <v>2440</v>
      </c>
      <c r="C2392">
        <v>-18464.88</v>
      </c>
    </row>
    <row r="2393" spans="1:3" ht="11.25" x14ac:dyDescent="0.2">
      <c r="A2393" t="s">
        <v>2516</v>
      </c>
      <c r="B2393" t="s">
        <v>2448</v>
      </c>
      <c r="C2393">
        <v>680.05</v>
      </c>
    </row>
    <row r="2394" spans="1:3" ht="11.25" x14ac:dyDescent="0.2">
      <c r="A2394" t="s">
        <v>3842</v>
      </c>
      <c r="B2394" t="s">
        <v>2422</v>
      </c>
      <c r="C2394">
        <v>21100.400000000001</v>
      </c>
    </row>
    <row r="2395" spans="1:3" ht="11.25" x14ac:dyDescent="0.2">
      <c r="A2395" t="s">
        <v>2423</v>
      </c>
      <c r="B2395" t="s">
        <v>2422</v>
      </c>
      <c r="C2395">
        <v>10369.82</v>
      </c>
    </row>
    <row r="2396" spans="1:3" ht="11.25" x14ac:dyDescent="0.2">
      <c r="A2396" t="s">
        <v>2451</v>
      </c>
      <c r="B2396" t="s">
        <v>2422</v>
      </c>
      <c r="C2396">
        <v>10369.82</v>
      </c>
    </row>
    <row r="2397" spans="1:3" ht="11.25" x14ac:dyDescent="0.2">
      <c r="A2397" t="s">
        <v>2421</v>
      </c>
      <c r="B2397" t="s">
        <v>2422</v>
      </c>
      <c r="C2397">
        <v>10369.82</v>
      </c>
    </row>
    <row r="2398" spans="1:3" ht="11.25" x14ac:dyDescent="0.2">
      <c r="A2398" t="s">
        <v>3474</v>
      </c>
      <c r="B2398" t="s">
        <v>3472</v>
      </c>
      <c r="C2398">
        <v>2214.44</v>
      </c>
    </row>
    <row r="2399" spans="1:3" ht="11.25" x14ac:dyDescent="0.2">
      <c r="A2399" t="s">
        <v>2500</v>
      </c>
      <c r="B2399" t="s">
        <v>2433</v>
      </c>
      <c r="C2399">
        <v>2533.3000000000002</v>
      </c>
    </row>
    <row r="2400" spans="1:3" ht="11.25" x14ac:dyDescent="0.2">
      <c r="A2400" t="s">
        <v>2505</v>
      </c>
      <c r="B2400" t="s">
        <v>2433</v>
      </c>
      <c r="C2400">
        <v>2533.3000000000002</v>
      </c>
    </row>
    <row r="2401" spans="1:3" ht="11.25" x14ac:dyDescent="0.2">
      <c r="A2401" t="s">
        <v>2528</v>
      </c>
      <c r="B2401" t="s">
        <v>2436</v>
      </c>
      <c r="C2401">
        <v>8400.68</v>
      </c>
    </row>
    <row r="2402" spans="1:3" ht="11.25" x14ac:dyDescent="0.2">
      <c r="A2402" t="s">
        <v>2454</v>
      </c>
      <c r="B2402" t="s">
        <v>2440</v>
      </c>
      <c r="C2402">
        <v>-18464.88</v>
      </c>
    </row>
    <row r="2403" spans="1:3" ht="11.25" x14ac:dyDescent="0.2">
      <c r="A2403" t="s">
        <v>3838</v>
      </c>
      <c r="B2403" t="s">
        <v>3839</v>
      </c>
      <c r="C2403">
        <v>0.82</v>
      </c>
    </row>
    <row r="2404" spans="1:3" ht="11.25" x14ac:dyDescent="0.2">
      <c r="A2404" t="s">
        <v>2469</v>
      </c>
      <c r="B2404" t="s">
        <v>2470</v>
      </c>
      <c r="C2404">
        <v>987.39</v>
      </c>
    </row>
    <row r="2405" spans="1:3" ht="11.25" x14ac:dyDescent="0.2">
      <c r="A2405" t="s">
        <v>2430</v>
      </c>
      <c r="B2405" t="s">
        <v>2431</v>
      </c>
      <c r="C2405">
        <v>69164.990000000005</v>
      </c>
    </row>
    <row r="2406" spans="1:3" ht="11.25" x14ac:dyDescent="0.2">
      <c r="A2406" t="s">
        <v>2512</v>
      </c>
      <c r="B2406" t="s">
        <v>2422</v>
      </c>
      <c r="C2406">
        <v>10369.82</v>
      </c>
    </row>
    <row r="2407" spans="1:3" ht="11.25" x14ac:dyDescent="0.2">
      <c r="A2407" t="s">
        <v>2446</v>
      </c>
      <c r="B2407" t="s">
        <v>2422</v>
      </c>
      <c r="C2407">
        <v>10369.82</v>
      </c>
    </row>
    <row r="2408" spans="1:3" ht="11.25" x14ac:dyDescent="0.2">
      <c r="A2408" t="s">
        <v>2475</v>
      </c>
      <c r="B2408" t="s">
        <v>2422</v>
      </c>
      <c r="C2408">
        <v>10369.82</v>
      </c>
    </row>
    <row r="2409" spans="1:3" ht="11.25" x14ac:dyDescent="0.2">
      <c r="A2409" t="s">
        <v>2426</v>
      </c>
      <c r="B2409" t="s">
        <v>2422</v>
      </c>
      <c r="C2409">
        <v>11412.66</v>
      </c>
    </row>
    <row r="2410" spans="1:3" ht="11.25" x14ac:dyDescent="0.2">
      <c r="A2410" t="s">
        <v>2427</v>
      </c>
      <c r="B2410" t="s">
        <v>2422</v>
      </c>
      <c r="C2410">
        <v>11412.66</v>
      </c>
    </row>
    <row r="2411" spans="1:3" ht="11.25" x14ac:dyDescent="0.2">
      <c r="A2411" t="s">
        <v>2476</v>
      </c>
      <c r="B2411" t="s">
        <v>2422</v>
      </c>
      <c r="C2411">
        <v>11412.66</v>
      </c>
    </row>
    <row r="2412" spans="1:3" ht="11.25" x14ac:dyDescent="0.2">
      <c r="A2412" t="s">
        <v>2450</v>
      </c>
      <c r="B2412" t="s">
        <v>2422</v>
      </c>
      <c r="C2412">
        <v>10369.82</v>
      </c>
    </row>
    <row r="2413" spans="1:3" ht="11.25" x14ac:dyDescent="0.2">
      <c r="A2413" t="s">
        <v>2492</v>
      </c>
      <c r="B2413" t="s">
        <v>2422</v>
      </c>
      <c r="C2413">
        <v>10369.82</v>
      </c>
    </row>
    <row r="2414" spans="1:3" ht="11.25" x14ac:dyDescent="0.2">
      <c r="A2414" t="s">
        <v>2441</v>
      </c>
      <c r="B2414" t="s">
        <v>2422</v>
      </c>
      <c r="C2414">
        <v>10369.82</v>
      </c>
    </row>
    <row r="2415" spans="1:3" ht="11.25" x14ac:dyDescent="0.2">
      <c r="A2415" t="s">
        <v>3479</v>
      </c>
      <c r="B2415" t="s">
        <v>3472</v>
      </c>
      <c r="C2415">
        <v>2668</v>
      </c>
    </row>
    <row r="2416" spans="1:3" ht="11.25" x14ac:dyDescent="0.2">
      <c r="A2416" t="s">
        <v>2496</v>
      </c>
      <c r="B2416" t="s">
        <v>2422</v>
      </c>
      <c r="C2416">
        <v>11412.66</v>
      </c>
    </row>
    <row r="2417" spans="1:3" ht="11.25" x14ac:dyDescent="0.2">
      <c r="A2417" t="s">
        <v>3480</v>
      </c>
      <c r="B2417" t="s">
        <v>3472</v>
      </c>
      <c r="C2417">
        <v>2214.44</v>
      </c>
    </row>
    <row r="2418" spans="1:3" ht="11.25" x14ac:dyDescent="0.2">
      <c r="A2418" t="s">
        <v>2485</v>
      </c>
      <c r="B2418" t="s">
        <v>2486</v>
      </c>
      <c r="C2418">
        <v>985.88</v>
      </c>
    </row>
    <row r="2419" spans="1:3" ht="11.25" x14ac:dyDescent="0.2">
      <c r="A2419" t="s">
        <v>2522</v>
      </c>
      <c r="B2419" t="s">
        <v>2433</v>
      </c>
      <c r="C2419">
        <v>2533.3000000000002</v>
      </c>
    </row>
    <row r="2420" spans="1:3" ht="11.25" x14ac:dyDescent="0.2">
      <c r="A2420" t="s">
        <v>2483</v>
      </c>
      <c r="B2420" t="s">
        <v>2433</v>
      </c>
      <c r="C2420">
        <v>2533.3000000000002</v>
      </c>
    </row>
    <row r="2421" spans="1:3" ht="11.25" x14ac:dyDescent="0.2">
      <c r="A2421" t="s">
        <v>2523</v>
      </c>
      <c r="B2421" t="s">
        <v>2433</v>
      </c>
      <c r="C2421">
        <v>2533.3000000000002</v>
      </c>
    </row>
    <row r="2422" spans="1:3" ht="11.25" x14ac:dyDescent="0.2">
      <c r="A2422" t="s">
        <v>2443</v>
      </c>
      <c r="B2422" t="s">
        <v>2433</v>
      </c>
      <c r="C2422">
        <v>2533.3000000000002</v>
      </c>
    </row>
    <row r="2423" spans="1:3" ht="11.25" x14ac:dyDescent="0.2">
      <c r="A2423" t="s">
        <v>2498</v>
      </c>
      <c r="B2423" t="s">
        <v>2433</v>
      </c>
      <c r="C2423">
        <v>2533.3000000000002</v>
      </c>
    </row>
    <row r="2424" spans="1:3" ht="11.25" x14ac:dyDescent="0.2">
      <c r="A2424" t="s">
        <v>2509</v>
      </c>
      <c r="B2424" t="s">
        <v>2433</v>
      </c>
      <c r="C2424">
        <v>2533.3000000000002</v>
      </c>
    </row>
    <row r="2425" spans="1:3" ht="11.25" x14ac:dyDescent="0.2">
      <c r="A2425" t="s">
        <v>2444</v>
      </c>
      <c r="B2425" t="s">
        <v>2433</v>
      </c>
      <c r="C2425">
        <v>2533.3000000000002</v>
      </c>
    </row>
    <row r="2426" spans="1:3" ht="11.25" x14ac:dyDescent="0.2">
      <c r="A2426" t="s">
        <v>2530</v>
      </c>
      <c r="B2426" t="s">
        <v>2433</v>
      </c>
      <c r="C2426">
        <v>2533.3000000000002</v>
      </c>
    </row>
    <row r="2427" spans="1:3" ht="11.25" x14ac:dyDescent="0.2">
      <c r="A2427" t="s">
        <v>2482</v>
      </c>
      <c r="B2427" t="s">
        <v>2433</v>
      </c>
      <c r="C2427">
        <v>2533.3000000000002</v>
      </c>
    </row>
    <row r="2428" spans="1:3" ht="11.25" x14ac:dyDescent="0.2">
      <c r="A2428" t="s">
        <v>2503</v>
      </c>
      <c r="B2428" t="s">
        <v>2504</v>
      </c>
      <c r="C2428">
        <v>2699</v>
      </c>
    </row>
    <row r="2429" spans="1:3" ht="11.25" x14ac:dyDescent="0.2">
      <c r="A2429" t="s">
        <v>2491</v>
      </c>
      <c r="B2429" t="s">
        <v>2422</v>
      </c>
      <c r="C2429">
        <v>10369.82</v>
      </c>
    </row>
    <row r="2430" spans="1:3" ht="11.25" x14ac:dyDescent="0.2">
      <c r="A2430" t="s">
        <v>2472</v>
      </c>
      <c r="B2430" t="s">
        <v>2433</v>
      </c>
      <c r="C2430">
        <v>2533.3000000000002</v>
      </c>
    </row>
    <row r="2431" spans="1:3" ht="11.25" x14ac:dyDescent="0.2">
      <c r="A2431" t="s">
        <v>2521</v>
      </c>
      <c r="B2431" t="s">
        <v>2433</v>
      </c>
      <c r="C2431">
        <v>2533.3000000000002</v>
      </c>
    </row>
    <row r="2432" spans="1:3" ht="11.25" x14ac:dyDescent="0.2">
      <c r="A2432" t="s">
        <v>2463</v>
      </c>
      <c r="B2432" t="s">
        <v>2464</v>
      </c>
      <c r="C2432">
        <v>7686.45</v>
      </c>
    </row>
    <row r="2433" spans="1:3" ht="11.25" x14ac:dyDescent="0.2">
      <c r="A2433" t="s">
        <v>2449</v>
      </c>
      <c r="B2433" t="s">
        <v>2440</v>
      </c>
      <c r="C2433">
        <v>-18464.88</v>
      </c>
    </row>
    <row r="2434" spans="1:3" ht="11.25" x14ac:dyDescent="0.2">
      <c r="A2434" t="s">
        <v>3837</v>
      </c>
      <c r="B2434" t="s">
        <v>2422</v>
      </c>
      <c r="C2434">
        <v>0.82</v>
      </c>
    </row>
    <row r="2435" spans="1:3" ht="11.25" x14ac:dyDescent="0.2">
      <c r="A2435" t="s">
        <v>3841</v>
      </c>
      <c r="B2435" t="s">
        <v>3839</v>
      </c>
      <c r="C2435">
        <v>0.82</v>
      </c>
    </row>
    <row r="2436" spans="1:3" ht="11.25" x14ac:dyDescent="0.2">
      <c r="A2436" t="s">
        <v>2490</v>
      </c>
      <c r="B2436" t="s">
        <v>2422</v>
      </c>
      <c r="C2436">
        <v>10369.82</v>
      </c>
    </row>
    <row r="2437" spans="1:3" ht="11.25" x14ac:dyDescent="0.2">
      <c r="A2437" t="s">
        <v>2518</v>
      </c>
      <c r="B2437" t="s">
        <v>2440</v>
      </c>
      <c r="C2437">
        <v>-18464.88</v>
      </c>
    </row>
    <row r="2438" spans="1:3" ht="11.25" x14ac:dyDescent="0.2">
      <c r="A2438" t="s">
        <v>2435</v>
      </c>
      <c r="B2438" t="s">
        <v>2433</v>
      </c>
      <c r="C2438">
        <v>2533.3000000000002</v>
      </c>
    </row>
    <row r="2439" spans="1:3" ht="11.25" x14ac:dyDescent="0.2">
      <c r="A2439" t="s">
        <v>2543</v>
      </c>
      <c r="B2439" t="s">
        <v>2532</v>
      </c>
      <c r="C2439">
        <v>914.47</v>
      </c>
    </row>
    <row r="2440" spans="1:3" ht="11.25" x14ac:dyDescent="0.2">
      <c r="A2440" t="s">
        <v>4235</v>
      </c>
      <c r="B2440" t="s">
        <v>2545</v>
      </c>
      <c r="C2440">
        <v>2497.25</v>
      </c>
    </row>
    <row r="2441" spans="1:3" ht="11.25" x14ac:dyDescent="0.2">
      <c r="A2441" t="s">
        <v>2580</v>
      </c>
      <c r="B2441" t="s">
        <v>2536</v>
      </c>
      <c r="C2441">
        <v>672.75</v>
      </c>
    </row>
    <row r="2442" spans="1:3" ht="11.25" x14ac:dyDescent="0.2">
      <c r="A2442" t="s">
        <v>2577</v>
      </c>
      <c r="B2442" t="s">
        <v>2538</v>
      </c>
      <c r="C2442">
        <v>1963.64</v>
      </c>
    </row>
    <row r="2443" spans="1:3" ht="11.25" x14ac:dyDescent="0.2">
      <c r="A2443" t="s">
        <v>2562</v>
      </c>
      <c r="B2443" t="s">
        <v>2534</v>
      </c>
      <c r="C2443">
        <v>1528.54</v>
      </c>
    </row>
    <row r="2444" spans="1:3" ht="11.25" x14ac:dyDescent="0.2">
      <c r="A2444" t="s">
        <v>2554</v>
      </c>
      <c r="B2444" t="s">
        <v>2545</v>
      </c>
      <c r="C2444">
        <v>1967.31</v>
      </c>
    </row>
    <row r="2445" spans="1:3" ht="11.25" x14ac:dyDescent="0.2">
      <c r="A2445" t="s">
        <v>2544</v>
      </c>
      <c r="B2445" t="s">
        <v>2545</v>
      </c>
      <c r="C2445">
        <v>1967.31</v>
      </c>
    </row>
    <row r="2446" spans="1:3" ht="11.25" x14ac:dyDescent="0.2">
      <c r="A2446" t="s">
        <v>2541</v>
      </c>
      <c r="B2446" t="s">
        <v>2534</v>
      </c>
      <c r="C2446">
        <v>1528.54</v>
      </c>
    </row>
    <row r="2447" spans="1:3" ht="11.25" x14ac:dyDescent="0.2">
      <c r="A2447" t="s">
        <v>2582</v>
      </c>
      <c r="B2447" t="s">
        <v>2534</v>
      </c>
      <c r="C2447">
        <v>1528.54</v>
      </c>
    </row>
    <row r="2448" spans="1:3" ht="11.25" x14ac:dyDescent="0.2">
      <c r="A2448" t="s">
        <v>2565</v>
      </c>
      <c r="B2448" t="s">
        <v>2534</v>
      </c>
      <c r="C2448">
        <v>1528.54</v>
      </c>
    </row>
    <row r="2449" spans="1:3" ht="11.25" x14ac:dyDescent="0.2">
      <c r="A2449" t="s">
        <v>2581</v>
      </c>
      <c r="B2449" t="s">
        <v>2534</v>
      </c>
      <c r="C2449">
        <v>1528.54</v>
      </c>
    </row>
    <row r="2450" spans="1:3" ht="11.25" x14ac:dyDescent="0.2">
      <c r="A2450" t="s">
        <v>2542</v>
      </c>
      <c r="B2450" t="s">
        <v>3481</v>
      </c>
      <c r="C2450">
        <v>11197.22</v>
      </c>
    </row>
    <row r="2451" spans="1:3" ht="11.25" x14ac:dyDescent="0.2">
      <c r="A2451" t="s">
        <v>2540</v>
      </c>
      <c r="B2451" t="s">
        <v>2532</v>
      </c>
      <c r="C2451">
        <v>914.47</v>
      </c>
    </row>
    <row r="2452" spans="1:3" ht="11.25" x14ac:dyDescent="0.2">
      <c r="A2452" t="s">
        <v>2569</v>
      </c>
      <c r="B2452" t="s">
        <v>2532</v>
      </c>
      <c r="C2452">
        <v>914.47</v>
      </c>
    </row>
    <row r="2453" spans="1:3" ht="11.25" x14ac:dyDescent="0.2">
      <c r="A2453" t="s">
        <v>2578</v>
      </c>
      <c r="B2453" t="s">
        <v>2579</v>
      </c>
      <c r="C2453">
        <v>2030</v>
      </c>
    </row>
    <row r="2454" spans="1:3" ht="11.25" x14ac:dyDescent="0.2">
      <c r="A2454" t="s">
        <v>2574</v>
      </c>
      <c r="B2454" t="s">
        <v>2532</v>
      </c>
      <c r="C2454">
        <v>914.47</v>
      </c>
    </row>
    <row r="2455" spans="1:3" ht="11.25" x14ac:dyDescent="0.2">
      <c r="A2455" t="s">
        <v>2539</v>
      </c>
      <c r="B2455" t="s">
        <v>2532</v>
      </c>
      <c r="C2455">
        <v>914.47</v>
      </c>
    </row>
    <row r="2456" spans="1:3" ht="11.25" x14ac:dyDescent="0.2">
      <c r="A2456" t="s">
        <v>2564</v>
      </c>
      <c r="B2456" t="s">
        <v>2534</v>
      </c>
      <c r="C2456">
        <v>1528.54</v>
      </c>
    </row>
    <row r="2457" spans="1:3" ht="11.25" x14ac:dyDescent="0.2">
      <c r="A2457" t="s">
        <v>2571</v>
      </c>
      <c r="B2457" t="s">
        <v>2534</v>
      </c>
      <c r="C2457">
        <v>1528.54</v>
      </c>
    </row>
    <row r="2458" spans="1:3" ht="11.25" x14ac:dyDescent="0.2">
      <c r="A2458" t="s">
        <v>2553</v>
      </c>
      <c r="B2458" t="s">
        <v>2532</v>
      </c>
      <c r="C2458">
        <v>914.47</v>
      </c>
    </row>
    <row r="2459" spans="1:3" ht="11.25" x14ac:dyDescent="0.2">
      <c r="A2459" t="s">
        <v>2533</v>
      </c>
      <c r="B2459" t="s">
        <v>2534</v>
      </c>
      <c r="C2459">
        <v>1528.54</v>
      </c>
    </row>
    <row r="2460" spans="1:3" ht="11.25" x14ac:dyDescent="0.2">
      <c r="A2460" t="s">
        <v>2531</v>
      </c>
      <c r="B2460" t="s">
        <v>2532</v>
      </c>
      <c r="C2460">
        <v>914.47</v>
      </c>
    </row>
    <row r="2461" spans="1:3" ht="11.25" x14ac:dyDescent="0.2">
      <c r="A2461" t="s">
        <v>4229</v>
      </c>
      <c r="B2461" t="s">
        <v>2545</v>
      </c>
      <c r="C2461">
        <v>2497.25</v>
      </c>
    </row>
    <row r="2462" spans="1:3" ht="11.25" x14ac:dyDescent="0.2">
      <c r="A2462" t="s">
        <v>2572</v>
      </c>
      <c r="B2462" t="s">
        <v>2534</v>
      </c>
      <c r="C2462">
        <v>1528.54</v>
      </c>
    </row>
    <row r="2463" spans="1:3" ht="11.25" x14ac:dyDescent="0.2">
      <c r="A2463" t="s">
        <v>2583</v>
      </c>
      <c r="B2463" t="s">
        <v>2538</v>
      </c>
      <c r="C2463">
        <v>1963.64</v>
      </c>
    </row>
    <row r="2464" spans="1:3" ht="11.25" x14ac:dyDescent="0.2">
      <c r="A2464" t="s">
        <v>4232</v>
      </c>
      <c r="B2464" t="s">
        <v>2545</v>
      </c>
      <c r="C2464">
        <v>2497.25</v>
      </c>
    </row>
    <row r="2465" spans="1:3" ht="11.25" x14ac:dyDescent="0.2">
      <c r="A2465" t="s">
        <v>4231</v>
      </c>
      <c r="B2465" t="s">
        <v>2545</v>
      </c>
      <c r="C2465">
        <v>2497.25</v>
      </c>
    </row>
    <row r="2466" spans="1:3" ht="11.25" x14ac:dyDescent="0.2">
      <c r="A2466" t="s">
        <v>2546</v>
      </c>
      <c r="B2466" t="s">
        <v>2547</v>
      </c>
      <c r="C2466">
        <v>53900</v>
      </c>
    </row>
    <row r="2467" spans="1:3" ht="11.25" x14ac:dyDescent="0.2">
      <c r="A2467" t="s">
        <v>4230</v>
      </c>
      <c r="B2467" t="s">
        <v>2545</v>
      </c>
      <c r="C2467">
        <v>2497.25</v>
      </c>
    </row>
    <row r="2468" spans="1:3" ht="11.25" x14ac:dyDescent="0.2">
      <c r="A2468" t="s">
        <v>4234</v>
      </c>
      <c r="B2468" t="s">
        <v>2545</v>
      </c>
      <c r="C2468">
        <v>2497.25</v>
      </c>
    </row>
    <row r="2469" spans="1:3" ht="11.25" x14ac:dyDescent="0.2">
      <c r="A2469" t="s">
        <v>2548</v>
      </c>
      <c r="B2469" t="s">
        <v>2545</v>
      </c>
      <c r="C2469">
        <v>1967.31</v>
      </c>
    </row>
    <row r="2470" spans="1:3" ht="11.25" x14ac:dyDescent="0.2">
      <c r="A2470" t="s">
        <v>2555</v>
      </c>
      <c r="B2470" t="s">
        <v>2545</v>
      </c>
      <c r="C2470">
        <v>1967.31</v>
      </c>
    </row>
    <row r="2471" spans="1:3" ht="11.25" x14ac:dyDescent="0.2">
      <c r="A2471" t="s">
        <v>2535</v>
      </c>
      <c r="B2471" t="s">
        <v>2536</v>
      </c>
      <c r="C2471">
        <v>672.75</v>
      </c>
    </row>
    <row r="2472" spans="1:3" ht="11.25" x14ac:dyDescent="0.2">
      <c r="A2472" t="s">
        <v>2575</v>
      </c>
      <c r="B2472" t="s">
        <v>2538</v>
      </c>
      <c r="C2472">
        <v>1963.64</v>
      </c>
    </row>
    <row r="2473" spans="1:3" ht="11.25" x14ac:dyDescent="0.2">
      <c r="A2473" t="s">
        <v>4236</v>
      </c>
      <c r="B2473" t="s">
        <v>2545</v>
      </c>
      <c r="C2473">
        <v>2497.25</v>
      </c>
    </row>
    <row r="2474" spans="1:3" ht="11.25" x14ac:dyDescent="0.2">
      <c r="A2474" t="s">
        <v>2549</v>
      </c>
      <c r="B2474" t="s">
        <v>2545</v>
      </c>
      <c r="C2474">
        <v>1967.31</v>
      </c>
    </row>
    <row r="2475" spans="1:3" ht="11.25" x14ac:dyDescent="0.2">
      <c r="A2475" t="s">
        <v>2576</v>
      </c>
      <c r="B2475" t="s">
        <v>2538</v>
      </c>
      <c r="C2475">
        <v>1963.64</v>
      </c>
    </row>
    <row r="2476" spans="1:3" ht="11.25" x14ac:dyDescent="0.2">
      <c r="A2476" t="s">
        <v>2537</v>
      </c>
      <c r="B2476" t="s">
        <v>2538</v>
      </c>
      <c r="C2476">
        <v>1963.64</v>
      </c>
    </row>
    <row r="2477" spans="1:3" ht="11.25" x14ac:dyDescent="0.2">
      <c r="A2477" t="s">
        <v>2556</v>
      </c>
      <c r="B2477" t="s">
        <v>2538</v>
      </c>
      <c r="C2477">
        <v>1963.64</v>
      </c>
    </row>
    <row r="2478" spans="1:3" ht="11.25" x14ac:dyDescent="0.2">
      <c r="A2478" t="s">
        <v>2568</v>
      </c>
      <c r="B2478" t="s">
        <v>3481</v>
      </c>
      <c r="C2478">
        <v>11197.22</v>
      </c>
    </row>
    <row r="2479" spans="1:3" ht="11.25" x14ac:dyDescent="0.2">
      <c r="A2479" t="s">
        <v>2566</v>
      </c>
      <c r="B2479" t="s">
        <v>2538</v>
      </c>
      <c r="C2479">
        <v>1963.64</v>
      </c>
    </row>
    <row r="2480" spans="1:3" ht="11.25" x14ac:dyDescent="0.2">
      <c r="A2480" t="s">
        <v>2563</v>
      </c>
      <c r="B2480" t="s">
        <v>2538</v>
      </c>
      <c r="C2480">
        <v>1963.64</v>
      </c>
    </row>
    <row r="2481" spans="1:3" ht="11.25" x14ac:dyDescent="0.2">
      <c r="A2481" t="s">
        <v>2558</v>
      </c>
      <c r="B2481" t="s">
        <v>2559</v>
      </c>
      <c r="C2481">
        <v>26796</v>
      </c>
    </row>
    <row r="2482" spans="1:3" ht="11.25" x14ac:dyDescent="0.2">
      <c r="A2482" t="s">
        <v>2560</v>
      </c>
      <c r="B2482" t="s">
        <v>2538</v>
      </c>
      <c r="C2482">
        <v>1963.64</v>
      </c>
    </row>
    <row r="2483" spans="1:3" ht="11.25" x14ac:dyDescent="0.2">
      <c r="A2483" t="s">
        <v>2557</v>
      </c>
      <c r="B2483" t="s">
        <v>2532</v>
      </c>
      <c r="C2483">
        <v>914.47</v>
      </c>
    </row>
    <row r="2484" spans="1:3" ht="11.25" x14ac:dyDescent="0.2">
      <c r="A2484" t="s">
        <v>4233</v>
      </c>
      <c r="B2484" t="s">
        <v>2545</v>
      </c>
      <c r="C2484">
        <v>2497.25</v>
      </c>
    </row>
    <row r="2485" spans="1:3" ht="11.25" x14ac:dyDescent="0.2">
      <c r="A2485" t="s">
        <v>2561</v>
      </c>
      <c r="B2485" t="s">
        <v>2538</v>
      </c>
      <c r="C2485">
        <v>1963.64</v>
      </c>
    </row>
    <row r="2486" spans="1:3" ht="11.25" x14ac:dyDescent="0.2">
      <c r="A2486" t="s">
        <v>2570</v>
      </c>
      <c r="B2486" t="s">
        <v>2538</v>
      </c>
      <c r="C2486">
        <v>1963.64</v>
      </c>
    </row>
    <row r="2487" spans="1:3" ht="11.25" x14ac:dyDescent="0.2">
      <c r="A2487" t="s">
        <v>2567</v>
      </c>
      <c r="B2487" t="s">
        <v>2532</v>
      </c>
      <c r="C2487">
        <v>914.47</v>
      </c>
    </row>
    <row r="2488" spans="1:3" ht="11.25" x14ac:dyDescent="0.2">
      <c r="A2488" t="s">
        <v>4228</v>
      </c>
      <c r="B2488" t="s">
        <v>2545</v>
      </c>
      <c r="C2488">
        <v>2497.25</v>
      </c>
    </row>
    <row r="2489" spans="1:3" ht="11.25" x14ac:dyDescent="0.2">
      <c r="A2489" t="s">
        <v>2550</v>
      </c>
      <c r="B2489" t="s">
        <v>2532</v>
      </c>
      <c r="C2489">
        <v>914.47</v>
      </c>
    </row>
    <row r="2490" spans="1:3" ht="11.25" x14ac:dyDescent="0.2">
      <c r="A2490" t="s">
        <v>2551</v>
      </c>
      <c r="B2490" t="s">
        <v>2552</v>
      </c>
      <c r="C2490">
        <v>24805.68</v>
      </c>
    </row>
    <row r="2491" spans="1:3" ht="11.25" x14ac:dyDescent="0.2">
      <c r="A2491" t="s">
        <v>2573</v>
      </c>
      <c r="B2491" t="s">
        <v>2534</v>
      </c>
      <c r="C2491">
        <v>1528.54</v>
      </c>
    </row>
    <row r="2492" spans="1:3" ht="11.25" x14ac:dyDescent="0.2">
      <c r="A2492" t="s">
        <v>4237</v>
      </c>
      <c r="B2492" t="s">
        <v>2545</v>
      </c>
      <c r="C2492">
        <v>2497.25</v>
      </c>
    </row>
    <row r="2493" spans="1:3" ht="11.25" x14ac:dyDescent="0.2">
      <c r="A2493" t="s">
        <v>3486</v>
      </c>
      <c r="B2493" t="s">
        <v>3484</v>
      </c>
      <c r="C2493">
        <v>6544.57</v>
      </c>
    </row>
    <row r="2494" spans="1:3" ht="11.25" x14ac:dyDescent="0.2">
      <c r="A2494" t="s">
        <v>3483</v>
      </c>
      <c r="B2494" t="s">
        <v>3484</v>
      </c>
      <c r="C2494">
        <v>6544.57</v>
      </c>
    </row>
    <row r="2495" spans="1:3" ht="11.25" x14ac:dyDescent="0.2">
      <c r="A2495" t="s">
        <v>3485</v>
      </c>
      <c r="B2495" t="s">
        <v>2515</v>
      </c>
      <c r="C2495">
        <v>5425</v>
      </c>
    </row>
    <row r="2496" spans="1:3" ht="11.25" x14ac:dyDescent="0.2">
      <c r="A2496" t="s">
        <v>3489</v>
      </c>
      <c r="B2496" t="s">
        <v>2515</v>
      </c>
      <c r="C2496">
        <v>5425</v>
      </c>
    </row>
    <row r="2497" spans="1:3" ht="11.25" x14ac:dyDescent="0.2">
      <c r="A2497" t="s">
        <v>2637</v>
      </c>
      <c r="B2497" t="s">
        <v>2602</v>
      </c>
      <c r="C2497">
        <v>1985.76</v>
      </c>
    </row>
    <row r="2498" spans="1:3" ht="11.25" x14ac:dyDescent="0.2">
      <c r="A2498" t="s">
        <v>2636</v>
      </c>
      <c r="B2498" t="s">
        <v>2602</v>
      </c>
      <c r="C2498">
        <v>1985.81</v>
      </c>
    </row>
    <row r="2499" spans="1:3" ht="11.25" x14ac:dyDescent="0.2">
      <c r="A2499" t="s">
        <v>2630</v>
      </c>
      <c r="B2499" t="s">
        <v>2585</v>
      </c>
      <c r="C2499">
        <v>4828.1000000000004</v>
      </c>
    </row>
    <row r="2500" spans="1:3" ht="11.25" x14ac:dyDescent="0.2">
      <c r="A2500" t="s">
        <v>3482</v>
      </c>
      <c r="B2500" t="s">
        <v>2515</v>
      </c>
      <c r="C2500">
        <v>5425</v>
      </c>
    </row>
    <row r="2501" spans="1:3" ht="11.25" x14ac:dyDescent="0.2">
      <c r="A2501" t="s">
        <v>2584</v>
      </c>
      <c r="B2501" t="s">
        <v>2585</v>
      </c>
      <c r="C2501">
        <v>4828.1000000000004</v>
      </c>
    </row>
    <row r="2502" spans="1:3" ht="11.25" x14ac:dyDescent="0.2">
      <c r="A2502" t="s">
        <v>2590</v>
      </c>
      <c r="B2502" t="s">
        <v>2591</v>
      </c>
      <c r="C2502">
        <v>7078.5</v>
      </c>
    </row>
    <row r="2503" spans="1:3" ht="11.25" x14ac:dyDescent="0.2">
      <c r="A2503" t="s">
        <v>2619</v>
      </c>
      <c r="B2503" t="s">
        <v>2610</v>
      </c>
      <c r="C2503">
        <v>626.5</v>
      </c>
    </row>
    <row r="2504" spans="1:3" ht="11.25" x14ac:dyDescent="0.2">
      <c r="A2504" t="s">
        <v>3487</v>
      </c>
      <c r="B2504" t="s">
        <v>3484</v>
      </c>
      <c r="C2504">
        <v>6544.57</v>
      </c>
    </row>
    <row r="2505" spans="1:3" ht="11.25" x14ac:dyDescent="0.2">
      <c r="A2505" t="s">
        <v>3491</v>
      </c>
      <c r="B2505" t="s">
        <v>3484</v>
      </c>
      <c r="C2505">
        <v>6544.57</v>
      </c>
    </row>
    <row r="2506" spans="1:3" ht="11.25" x14ac:dyDescent="0.2">
      <c r="A2506" t="s">
        <v>2614</v>
      </c>
      <c r="B2506" t="s">
        <v>2602</v>
      </c>
      <c r="C2506">
        <v>1985.76</v>
      </c>
    </row>
    <row r="2507" spans="1:3" ht="11.25" x14ac:dyDescent="0.2">
      <c r="A2507" t="s">
        <v>2639</v>
      </c>
      <c r="B2507" t="s">
        <v>2617</v>
      </c>
      <c r="C2507">
        <v>6742.93</v>
      </c>
    </row>
    <row r="2508" spans="1:3" ht="11.25" x14ac:dyDescent="0.2">
      <c r="A2508" t="s">
        <v>2611</v>
      </c>
      <c r="B2508" t="s">
        <v>2602</v>
      </c>
      <c r="C2508">
        <v>1985.76</v>
      </c>
    </row>
    <row r="2509" spans="1:3" ht="11.25" x14ac:dyDescent="0.2">
      <c r="A2509" t="s">
        <v>3492</v>
      </c>
      <c r="B2509" t="s">
        <v>3484</v>
      </c>
      <c r="C2509">
        <v>6544.57</v>
      </c>
    </row>
    <row r="2510" spans="1:3" ht="11.25" x14ac:dyDescent="0.2">
      <c r="A2510" t="s">
        <v>3488</v>
      </c>
      <c r="B2510" t="s">
        <v>3484</v>
      </c>
      <c r="C2510">
        <v>6544.57</v>
      </c>
    </row>
    <row r="2511" spans="1:3" ht="11.25" x14ac:dyDescent="0.2">
      <c r="A2511" t="s">
        <v>2626</v>
      </c>
      <c r="B2511" t="s">
        <v>2595</v>
      </c>
      <c r="C2511">
        <v>8130</v>
      </c>
    </row>
    <row r="2512" spans="1:3" ht="11.25" x14ac:dyDescent="0.2">
      <c r="A2512" t="s">
        <v>2612</v>
      </c>
      <c r="B2512" t="s">
        <v>2600</v>
      </c>
      <c r="C2512">
        <v>15853.34</v>
      </c>
    </row>
    <row r="2513" spans="1:3" ht="11.25" x14ac:dyDescent="0.2">
      <c r="A2513" t="s">
        <v>3844</v>
      </c>
      <c r="B2513" t="s">
        <v>2515</v>
      </c>
      <c r="C2513">
        <v>0.94</v>
      </c>
    </row>
    <row r="2514" spans="1:3" ht="11.25" x14ac:dyDescent="0.2">
      <c r="A2514" t="s">
        <v>3843</v>
      </c>
      <c r="B2514" t="s">
        <v>2515</v>
      </c>
      <c r="C2514">
        <v>0.94</v>
      </c>
    </row>
    <row r="2515" spans="1:3" ht="11.25" x14ac:dyDescent="0.2">
      <c r="A2515" t="s">
        <v>2633</v>
      </c>
      <c r="B2515" t="s">
        <v>2589</v>
      </c>
      <c r="C2515">
        <v>7029.74</v>
      </c>
    </row>
    <row r="2516" spans="1:3" ht="11.25" x14ac:dyDescent="0.2">
      <c r="A2516" t="s">
        <v>3845</v>
      </c>
      <c r="B2516" t="s">
        <v>2515</v>
      </c>
      <c r="C2516">
        <v>0.94</v>
      </c>
    </row>
    <row r="2517" spans="1:3" ht="11.25" x14ac:dyDescent="0.2">
      <c r="A2517" t="s">
        <v>2586</v>
      </c>
      <c r="B2517" t="s">
        <v>2587</v>
      </c>
      <c r="C2517">
        <v>1533</v>
      </c>
    </row>
    <row r="2518" spans="1:3" ht="11.25" x14ac:dyDescent="0.2">
      <c r="A2518" t="s">
        <v>2616</v>
      </c>
      <c r="B2518" t="s">
        <v>2617</v>
      </c>
      <c r="C2518">
        <v>6742.93</v>
      </c>
    </row>
    <row r="2519" spans="1:3" ht="11.25" x14ac:dyDescent="0.2">
      <c r="A2519" t="s">
        <v>2645</v>
      </c>
      <c r="B2519" t="s">
        <v>2602</v>
      </c>
      <c r="C2519">
        <v>1985.76</v>
      </c>
    </row>
    <row r="2520" spans="1:3" ht="11.25" x14ac:dyDescent="0.2">
      <c r="A2520" t="s">
        <v>2601</v>
      </c>
      <c r="B2520" t="s">
        <v>2602</v>
      </c>
      <c r="C2520">
        <v>1985.76</v>
      </c>
    </row>
    <row r="2521" spans="1:3" ht="11.25" x14ac:dyDescent="0.2">
      <c r="A2521" t="s">
        <v>2622</v>
      </c>
      <c r="B2521" t="s">
        <v>2621</v>
      </c>
      <c r="C2521">
        <v>1143.33</v>
      </c>
    </row>
    <row r="2522" spans="1:3" ht="11.25" x14ac:dyDescent="0.2">
      <c r="A2522" t="s">
        <v>2594</v>
      </c>
      <c r="B2522" t="s">
        <v>2595</v>
      </c>
      <c r="C2522">
        <v>8130</v>
      </c>
    </row>
    <row r="2523" spans="1:3" ht="11.25" x14ac:dyDescent="0.2">
      <c r="A2523" t="s">
        <v>2615</v>
      </c>
      <c r="B2523" t="s">
        <v>2600</v>
      </c>
      <c r="C2523">
        <v>15853.33</v>
      </c>
    </row>
    <row r="2524" spans="1:3" ht="11.25" x14ac:dyDescent="0.2">
      <c r="A2524" t="s">
        <v>2620</v>
      </c>
      <c r="B2524" t="s">
        <v>2621</v>
      </c>
      <c r="C2524">
        <v>1143.33</v>
      </c>
    </row>
    <row r="2525" spans="1:3" ht="11.25" x14ac:dyDescent="0.2">
      <c r="A2525" t="s">
        <v>2603</v>
      </c>
      <c r="B2525" t="s">
        <v>2602</v>
      </c>
      <c r="C2525">
        <v>1985.76</v>
      </c>
    </row>
    <row r="2526" spans="1:3" ht="11.25" x14ac:dyDescent="0.2">
      <c r="A2526" t="s">
        <v>2592</v>
      </c>
      <c r="B2526" t="s">
        <v>2593</v>
      </c>
      <c r="C2526">
        <v>10499.5</v>
      </c>
    </row>
    <row r="2527" spans="1:3" ht="11.25" x14ac:dyDescent="0.2">
      <c r="A2527" t="s">
        <v>2624</v>
      </c>
      <c r="B2527" t="s">
        <v>2617</v>
      </c>
      <c r="C2527">
        <v>5090.38</v>
      </c>
    </row>
    <row r="2528" spans="1:3" ht="11.25" x14ac:dyDescent="0.2">
      <c r="A2528" t="s">
        <v>2609</v>
      </c>
      <c r="B2528" t="s">
        <v>2610</v>
      </c>
      <c r="C2528">
        <v>626.5</v>
      </c>
    </row>
    <row r="2529" spans="1:3" ht="11.25" x14ac:dyDescent="0.2">
      <c r="A2529" t="s">
        <v>2607</v>
      </c>
      <c r="B2529" t="s">
        <v>2585</v>
      </c>
      <c r="C2529">
        <v>4828.1000000000004</v>
      </c>
    </row>
    <row r="2530" spans="1:3" ht="11.25" x14ac:dyDescent="0.2">
      <c r="A2530" t="s">
        <v>2631</v>
      </c>
      <c r="B2530" t="s">
        <v>2585</v>
      </c>
      <c r="C2530">
        <v>4828.1000000000004</v>
      </c>
    </row>
    <row r="2531" spans="1:3" ht="11.25" x14ac:dyDescent="0.2">
      <c r="A2531" t="s">
        <v>2642</v>
      </c>
      <c r="B2531" t="s">
        <v>2643</v>
      </c>
      <c r="C2531">
        <v>1575</v>
      </c>
    </row>
    <row r="2532" spans="1:3" ht="11.25" x14ac:dyDescent="0.2">
      <c r="A2532" t="s">
        <v>2598</v>
      </c>
      <c r="B2532" t="s">
        <v>2585</v>
      </c>
      <c r="C2532">
        <v>4828.1000000000004</v>
      </c>
    </row>
    <row r="2533" spans="1:3" ht="11.25" x14ac:dyDescent="0.2">
      <c r="A2533" t="s">
        <v>2635</v>
      </c>
      <c r="B2533" t="s">
        <v>2585</v>
      </c>
      <c r="C2533">
        <v>4828.1000000000004</v>
      </c>
    </row>
    <row r="2534" spans="1:3" ht="11.25" x14ac:dyDescent="0.2">
      <c r="A2534" t="s">
        <v>2606</v>
      </c>
      <c r="B2534" t="s">
        <v>2585</v>
      </c>
      <c r="C2534">
        <v>4828.1000000000004</v>
      </c>
    </row>
    <row r="2535" spans="1:3" ht="11.25" x14ac:dyDescent="0.2">
      <c r="A2535" t="s">
        <v>2604</v>
      </c>
      <c r="B2535" t="s">
        <v>2593</v>
      </c>
      <c r="C2535">
        <v>10499.51</v>
      </c>
    </row>
    <row r="2536" spans="1:3" ht="11.25" x14ac:dyDescent="0.2">
      <c r="A2536" t="s">
        <v>2596</v>
      </c>
      <c r="B2536" t="s">
        <v>2597</v>
      </c>
      <c r="C2536">
        <v>5367.48</v>
      </c>
    </row>
    <row r="2537" spans="1:3" ht="11.25" x14ac:dyDescent="0.2">
      <c r="A2537" t="s">
        <v>2638</v>
      </c>
      <c r="B2537" t="s">
        <v>2617</v>
      </c>
      <c r="C2537">
        <v>6742.93</v>
      </c>
    </row>
    <row r="2538" spans="1:3" ht="11.25" x14ac:dyDescent="0.2">
      <c r="A2538" t="s">
        <v>2613</v>
      </c>
      <c r="B2538" t="s">
        <v>2600</v>
      </c>
      <c r="C2538">
        <v>15853.33</v>
      </c>
    </row>
    <row r="2539" spans="1:3" ht="11.25" x14ac:dyDescent="0.2">
      <c r="A2539" t="s">
        <v>2627</v>
      </c>
      <c r="B2539" t="s">
        <v>2610</v>
      </c>
      <c r="C2539">
        <v>626.5</v>
      </c>
    </row>
    <row r="2540" spans="1:3" ht="11.25" x14ac:dyDescent="0.2">
      <c r="A2540" t="s">
        <v>2646</v>
      </c>
      <c r="B2540" t="s">
        <v>2610</v>
      </c>
      <c r="C2540">
        <v>626.5</v>
      </c>
    </row>
    <row r="2541" spans="1:3" ht="11.25" x14ac:dyDescent="0.2">
      <c r="A2541" t="s">
        <v>2588</v>
      </c>
      <c r="B2541" t="s">
        <v>2589</v>
      </c>
      <c r="C2541">
        <v>7029.74</v>
      </c>
    </row>
    <row r="2542" spans="1:3" ht="11.25" x14ac:dyDescent="0.2">
      <c r="A2542" t="s">
        <v>3490</v>
      </c>
      <c r="B2542" t="s">
        <v>2515</v>
      </c>
      <c r="C2542">
        <v>5425</v>
      </c>
    </row>
    <row r="2543" spans="1:3" ht="11.25" x14ac:dyDescent="0.2">
      <c r="A2543" t="s">
        <v>2634</v>
      </c>
      <c r="B2543" t="s">
        <v>2589</v>
      </c>
      <c r="C2543">
        <v>7029.74</v>
      </c>
    </row>
    <row r="2544" spans="1:3" ht="11.25" x14ac:dyDescent="0.2">
      <c r="A2544" t="s">
        <v>2641</v>
      </c>
      <c r="B2544" t="s">
        <v>2617</v>
      </c>
      <c r="C2544">
        <v>6742.93</v>
      </c>
    </row>
    <row r="2545" spans="1:3" ht="11.25" x14ac:dyDescent="0.2">
      <c r="A2545" t="s">
        <v>2640</v>
      </c>
      <c r="B2545" t="s">
        <v>2617</v>
      </c>
      <c r="C2545">
        <v>6742.93</v>
      </c>
    </row>
    <row r="2546" spans="1:3" ht="11.25" x14ac:dyDescent="0.2">
      <c r="A2546" t="s">
        <v>2644</v>
      </c>
      <c r="B2546" t="s">
        <v>2617</v>
      </c>
      <c r="C2546">
        <v>6742.93</v>
      </c>
    </row>
    <row r="2547" spans="1:3" ht="11.25" x14ac:dyDescent="0.2">
      <c r="A2547" t="s">
        <v>2608</v>
      </c>
      <c r="B2547" t="s">
        <v>2585</v>
      </c>
      <c r="C2547">
        <v>4828.1000000000004</v>
      </c>
    </row>
    <row r="2548" spans="1:3" ht="11.25" x14ac:dyDescent="0.2">
      <c r="A2548" t="s">
        <v>2625</v>
      </c>
      <c r="B2548" t="s">
        <v>2585</v>
      </c>
      <c r="C2548">
        <v>4828.1000000000004</v>
      </c>
    </row>
    <row r="2549" spans="1:3" ht="11.25" x14ac:dyDescent="0.2">
      <c r="A2549" t="s">
        <v>2599</v>
      </c>
      <c r="B2549" t="s">
        <v>2600</v>
      </c>
      <c r="C2549">
        <v>15853.33</v>
      </c>
    </row>
    <row r="2550" spans="1:3" ht="11.25" x14ac:dyDescent="0.2">
      <c r="A2550" t="s">
        <v>2618</v>
      </c>
      <c r="B2550" t="s">
        <v>2585</v>
      </c>
      <c r="C2550">
        <v>4828.1000000000004</v>
      </c>
    </row>
    <row r="2551" spans="1:3" ht="11.25" x14ac:dyDescent="0.2">
      <c r="A2551" t="s">
        <v>2629</v>
      </c>
      <c r="B2551" t="s">
        <v>2585</v>
      </c>
      <c r="C2551">
        <v>4828.1000000000004</v>
      </c>
    </row>
    <row r="2552" spans="1:3" ht="11.25" x14ac:dyDescent="0.2">
      <c r="A2552" t="s">
        <v>2623</v>
      </c>
      <c r="B2552" t="s">
        <v>2585</v>
      </c>
      <c r="C2552">
        <v>4828.1000000000004</v>
      </c>
    </row>
    <row r="2553" spans="1:3" ht="11.25" x14ac:dyDescent="0.2">
      <c r="A2553" t="s">
        <v>2647</v>
      </c>
      <c r="B2553" t="s">
        <v>2589</v>
      </c>
      <c r="C2553">
        <v>7029.74</v>
      </c>
    </row>
    <row r="2554" spans="1:3" ht="11.25" x14ac:dyDescent="0.2">
      <c r="A2554" t="s">
        <v>2605</v>
      </c>
      <c r="B2554" t="s">
        <v>2593</v>
      </c>
      <c r="C2554">
        <v>10499.5</v>
      </c>
    </row>
    <row r="2555" spans="1:3" ht="11.25" x14ac:dyDescent="0.2">
      <c r="A2555" t="s">
        <v>2628</v>
      </c>
      <c r="B2555" t="s">
        <v>2593</v>
      </c>
      <c r="C2555">
        <v>10499.5</v>
      </c>
    </row>
    <row r="2556" spans="1:3" ht="11.25" x14ac:dyDescent="0.2">
      <c r="A2556" t="s">
        <v>2632</v>
      </c>
      <c r="B2556" t="s">
        <v>2585</v>
      </c>
      <c r="C2556">
        <v>4828.1000000000004</v>
      </c>
    </row>
    <row r="2557" spans="1:3" ht="11.25" x14ac:dyDescent="0.2">
      <c r="A2557" t="s">
        <v>3846</v>
      </c>
      <c r="B2557" t="s">
        <v>2649</v>
      </c>
      <c r="C2557">
        <v>0.94</v>
      </c>
    </row>
    <row r="2558" spans="1:3" ht="11.25" x14ac:dyDescent="0.2">
      <c r="A2558" t="s">
        <v>2648</v>
      </c>
      <c r="B2558" t="s">
        <v>2649</v>
      </c>
      <c r="C2558">
        <v>577.53</v>
      </c>
    </row>
    <row r="2559" spans="1:3" ht="11.25" x14ac:dyDescent="0.2">
      <c r="A2559" t="s">
        <v>3493</v>
      </c>
      <c r="B2559" t="s">
        <v>3494</v>
      </c>
      <c r="C2559">
        <v>12999.99</v>
      </c>
    </row>
    <row r="2560" spans="1:3" ht="11.25" x14ac:dyDescent="0.2">
      <c r="A2560" t="s">
        <v>2650</v>
      </c>
      <c r="B2560" t="s">
        <v>2651</v>
      </c>
      <c r="C2560">
        <v>24500</v>
      </c>
    </row>
    <row r="2561" spans="1:3" ht="11.25" x14ac:dyDescent="0.2">
      <c r="A2561" t="s">
        <v>3847</v>
      </c>
      <c r="B2561" t="s">
        <v>2649</v>
      </c>
      <c r="C2561">
        <v>0.94</v>
      </c>
    </row>
    <row r="2562" spans="1:3" ht="11.25" x14ac:dyDescent="0.2">
      <c r="A2562" t="s">
        <v>2652</v>
      </c>
      <c r="B2562" t="s">
        <v>2653</v>
      </c>
      <c r="C2562">
        <v>24500</v>
      </c>
    </row>
    <row r="2563" spans="1:3" ht="11.25" x14ac:dyDescent="0.2">
      <c r="A2563" t="s">
        <v>2660</v>
      </c>
      <c r="B2563" t="s">
        <v>559</v>
      </c>
      <c r="C2563">
        <v>629.5</v>
      </c>
    </row>
    <row r="2564" spans="1:3" ht="11.25" x14ac:dyDescent="0.2">
      <c r="A2564" t="s">
        <v>2826</v>
      </c>
      <c r="B2564" t="s">
        <v>559</v>
      </c>
      <c r="C2564">
        <v>629.5</v>
      </c>
    </row>
    <row r="2565" spans="1:3" ht="11.25" x14ac:dyDescent="0.2">
      <c r="A2565" t="s">
        <v>2811</v>
      </c>
      <c r="B2565" t="s">
        <v>559</v>
      </c>
      <c r="C2565">
        <v>629.5</v>
      </c>
    </row>
    <row r="2566" spans="1:3" ht="11.25" x14ac:dyDescent="0.2">
      <c r="A2566" t="s">
        <v>2709</v>
      </c>
      <c r="B2566" t="s">
        <v>456</v>
      </c>
      <c r="C2566">
        <v>751.15</v>
      </c>
    </row>
    <row r="2567" spans="1:3" ht="11.25" x14ac:dyDescent="0.2">
      <c r="A2567" t="s">
        <v>3025</v>
      </c>
      <c r="B2567" t="s">
        <v>456</v>
      </c>
      <c r="C2567">
        <v>751.15</v>
      </c>
    </row>
    <row r="2568" spans="1:3" ht="11.25" x14ac:dyDescent="0.2">
      <c r="A2568" t="s">
        <v>2698</v>
      </c>
      <c r="B2568" t="s">
        <v>456</v>
      </c>
      <c r="C2568">
        <v>751.15</v>
      </c>
    </row>
    <row r="2569" spans="1:3" ht="11.25" x14ac:dyDescent="0.2">
      <c r="A2569" t="s">
        <v>2912</v>
      </c>
      <c r="B2569" t="s">
        <v>559</v>
      </c>
      <c r="C2569">
        <v>629.5</v>
      </c>
    </row>
    <row r="2570" spans="1:3" ht="11.25" x14ac:dyDescent="0.2">
      <c r="A2570" t="s">
        <v>2981</v>
      </c>
      <c r="B2570" t="s">
        <v>559</v>
      </c>
      <c r="C2570">
        <v>1091.97</v>
      </c>
    </row>
    <row r="2571" spans="1:3" ht="11.25" x14ac:dyDescent="0.2">
      <c r="A2571" t="s">
        <v>3047</v>
      </c>
      <c r="B2571" t="s">
        <v>559</v>
      </c>
      <c r="C2571">
        <v>1091.97</v>
      </c>
    </row>
    <row r="2572" spans="1:3" ht="11.25" x14ac:dyDescent="0.2">
      <c r="A2572" t="s">
        <v>2815</v>
      </c>
      <c r="B2572" t="s">
        <v>559</v>
      </c>
      <c r="C2572">
        <v>629.5</v>
      </c>
    </row>
    <row r="2573" spans="1:3" ht="11.25" x14ac:dyDescent="0.2">
      <c r="A2573" t="s">
        <v>2703</v>
      </c>
      <c r="B2573" t="s">
        <v>559</v>
      </c>
      <c r="C2573">
        <v>629.5</v>
      </c>
    </row>
    <row r="2574" spans="1:3" ht="11.25" x14ac:dyDescent="0.2">
      <c r="A2574" t="s">
        <v>2702</v>
      </c>
      <c r="B2574" t="s">
        <v>559</v>
      </c>
      <c r="C2574">
        <v>629.5</v>
      </c>
    </row>
    <row r="2575" spans="1:3" ht="11.25" x14ac:dyDescent="0.2">
      <c r="A2575" t="s">
        <v>2718</v>
      </c>
      <c r="B2575" t="s">
        <v>559</v>
      </c>
      <c r="C2575">
        <v>629.5</v>
      </c>
    </row>
    <row r="2576" spans="1:3" ht="11.25" x14ac:dyDescent="0.2">
      <c r="A2576" t="s">
        <v>2935</v>
      </c>
      <c r="B2576" t="s">
        <v>559</v>
      </c>
      <c r="C2576">
        <v>629.5</v>
      </c>
    </row>
    <row r="2577" spans="1:3" ht="11.25" x14ac:dyDescent="0.2">
      <c r="A2577" t="s">
        <v>2969</v>
      </c>
      <c r="B2577" t="s">
        <v>559</v>
      </c>
      <c r="C2577">
        <v>1091.97</v>
      </c>
    </row>
    <row r="2578" spans="1:3" ht="11.25" x14ac:dyDescent="0.2">
      <c r="A2578" t="s">
        <v>2921</v>
      </c>
      <c r="B2578" t="s">
        <v>559</v>
      </c>
      <c r="C2578">
        <v>1091.97</v>
      </c>
    </row>
    <row r="2579" spans="1:3" ht="11.25" x14ac:dyDescent="0.2">
      <c r="A2579" t="s">
        <v>2970</v>
      </c>
      <c r="B2579" t="s">
        <v>559</v>
      </c>
      <c r="C2579">
        <v>1091.97</v>
      </c>
    </row>
    <row r="2580" spans="1:3" ht="11.25" x14ac:dyDescent="0.2">
      <c r="A2580" t="s">
        <v>2971</v>
      </c>
      <c r="B2580" t="s">
        <v>559</v>
      </c>
      <c r="C2580">
        <v>1091.97</v>
      </c>
    </row>
    <row r="2581" spans="1:3" ht="11.25" x14ac:dyDescent="0.2">
      <c r="A2581" t="s">
        <v>3045</v>
      </c>
      <c r="B2581" t="s">
        <v>559</v>
      </c>
      <c r="C2581">
        <v>1091.97</v>
      </c>
    </row>
    <row r="2582" spans="1:3" ht="11.25" x14ac:dyDescent="0.2">
      <c r="A2582" t="s">
        <v>2851</v>
      </c>
      <c r="B2582" t="s">
        <v>559</v>
      </c>
      <c r="C2582">
        <v>1091.97</v>
      </c>
    </row>
    <row r="2583" spans="1:3" ht="11.25" x14ac:dyDescent="0.2">
      <c r="A2583" t="s">
        <v>2925</v>
      </c>
      <c r="B2583" t="s">
        <v>559</v>
      </c>
      <c r="C2583">
        <v>1091.97</v>
      </c>
    </row>
    <row r="2584" spans="1:3" ht="11.25" x14ac:dyDescent="0.2">
      <c r="A2584" t="s">
        <v>2985</v>
      </c>
      <c r="B2584" t="s">
        <v>559</v>
      </c>
      <c r="C2584">
        <v>1091.97</v>
      </c>
    </row>
    <row r="2585" spans="1:3" ht="11.25" x14ac:dyDescent="0.2">
      <c r="A2585" t="s">
        <v>2654</v>
      </c>
      <c r="B2585" t="s">
        <v>559</v>
      </c>
      <c r="C2585">
        <v>629.5</v>
      </c>
    </row>
    <row r="2586" spans="1:3" ht="11.25" x14ac:dyDescent="0.2">
      <c r="A2586" t="s">
        <v>2939</v>
      </c>
      <c r="B2586" t="s">
        <v>559</v>
      </c>
      <c r="C2586">
        <v>629.5</v>
      </c>
    </row>
    <row r="2587" spans="1:3" ht="11.25" x14ac:dyDescent="0.2">
      <c r="A2587" t="s">
        <v>2890</v>
      </c>
      <c r="B2587" t="s">
        <v>559</v>
      </c>
      <c r="C2587">
        <v>629.5</v>
      </c>
    </row>
    <row r="2588" spans="1:3" ht="11.25" x14ac:dyDescent="0.2">
      <c r="A2588" t="s">
        <v>3072</v>
      </c>
      <c r="B2588" t="s">
        <v>559</v>
      </c>
      <c r="C2588">
        <v>629.5</v>
      </c>
    </row>
    <row r="2589" spans="1:3" ht="11.25" x14ac:dyDescent="0.2">
      <c r="A2589" t="s">
        <v>2771</v>
      </c>
      <c r="B2589" t="s">
        <v>559</v>
      </c>
      <c r="C2589">
        <v>629.5</v>
      </c>
    </row>
    <row r="2590" spans="1:3" ht="11.25" x14ac:dyDescent="0.2">
      <c r="A2590" t="s">
        <v>2853</v>
      </c>
      <c r="B2590" t="s">
        <v>559</v>
      </c>
      <c r="C2590">
        <v>629.5</v>
      </c>
    </row>
    <row r="2591" spans="1:3" ht="11.25" x14ac:dyDescent="0.2">
      <c r="A2591" t="s">
        <v>2854</v>
      </c>
      <c r="B2591" t="s">
        <v>559</v>
      </c>
      <c r="C2591">
        <v>629.5</v>
      </c>
    </row>
    <row r="2592" spans="1:3" ht="11.25" x14ac:dyDescent="0.2">
      <c r="A2592" t="s">
        <v>2843</v>
      </c>
      <c r="B2592" t="s">
        <v>559</v>
      </c>
      <c r="C2592">
        <v>629.5</v>
      </c>
    </row>
    <row r="2593" spans="1:3" ht="11.25" x14ac:dyDescent="0.2">
      <c r="A2593" t="s">
        <v>2737</v>
      </c>
      <c r="B2593" t="s">
        <v>559</v>
      </c>
      <c r="C2593">
        <v>629.5</v>
      </c>
    </row>
    <row r="2594" spans="1:3" ht="11.25" x14ac:dyDescent="0.2">
      <c r="A2594" t="s">
        <v>2860</v>
      </c>
      <c r="B2594" t="s">
        <v>559</v>
      </c>
      <c r="C2594">
        <v>629.5</v>
      </c>
    </row>
    <row r="2595" spans="1:3" ht="11.25" x14ac:dyDescent="0.2">
      <c r="A2595" t="s">
        <v>2797</v>
      </c>
      <c r="B2595" t="s">
        <v>559</v>
      </c>
      <c r="C2595">
        <v>629.5</v>
      </c>
    </row>
    <row r="2596" spans="1:3" ht="11.25" x14ac:dyDescent="0.2">
      <c r="A2596" t="s">
        <v>2859</v>
      </c>
      <c r="B2596" t="s">
        <v>559</v>
      </c>
      <c r="C2596">
        <v>629.5</v>
      </c>
    </row>
    <row r="2597" spans="1:3" ht="11.25" x14ac:dyDescent="0.2">
      <c r="A2597" t="s">
        <v>2948</v>
      </c>
      <c r="B2597" t="s">
        <v>559</v>
      </c>
      <c r="C2597">
        <v>629.5</v>
      </c>
    </row>
    <row r="2598" spans="1:3" ht="11.25" x14ac:dyDescent="0.2">
      <c r="A2598" t="s">
        <v>3007</v>
      </c>
      <c r="B2598" t="s">
        <v>559</v>
      </c>
      <c r="C2598">
        <v>629.5</v>
      </c>
    </row>
    <row r="2599" spans="1:3" ht="11.25" x14ac:dyDescent="0.2">
      <c r="A2599" t="s">
        <v>2855</v>
      </c>
      <c r="B2599" t="s">
        <v>559</v>
      </c>
      <c r="C2599">
        <v>629.5</v>
      </c>
    </row>
    <row r="2600" spans="1:3" ht="11.25" x14ac:dyDescent="0.2">
      <c r="A2600" t="s">
        <v>2887</v>
      </c>
      <c r="B2600" t="s">
        <v>559</v>
      </c>
      <c r="C2600">
        <v>629.5</v>
      </c>
    </row>
    <row r="2601" spans="1:3" ht="11.25" x14ac:dyDescent="0.2">
      <c r="A2601" t="s">
        <v>2940</v>
      </c>
      <c r="B2601" t="s">
        <v>559</v>
      </c>
      <c r="C2601">
        <v>629.5</v>
      </c>
    </row>
    <row r="2602" spans="1:3" ht="11.25" x14ac:dyDescent="0.2">
      <c r="A2602" t="s">
        <v>2776</v>
      </c>
      <c r="B2602" t="s">
        <v>559</v>
      </c>
      <c r="C2602">
        <v>629.5</v>
      </c>
    </row>
    <row r="2603" spans="1:3" ht="11.25" x14ac:dyDescent="0.2">
      <c r="A2603" t="s">
        <v>2891</v>
      </c>
      <c r="B2603" t="s">
        <v>559</v>
      </c>
      <c r="C2603">
        <v>629.5</v>
      </c>
    </row>
    <row r="2604" spans="1:3" ht="11.25" x14ac:dyDescent="0.2">
      <c r="A2604" t="s">
        <v>2900</v>
      </c>
      <c r="B2604" t="s">
        <v>559</v>
      </c>
      <c r="C2604">
        <v>629.5</v>
      </c>
    </row>
    <row r="2605" spans="1:3" ht="11.25" x14ac:dyDescent="0.2">
      <c r="A2605" t="s">
        <v>2711</v>
      </c>
      <c r="B2605" t="s">
        <v>559</v>
      </c>
      <c r="C2605">
        <v>629.5</v>
      </c>
    </row>
    <row r="2606" spans="1:3" ht="11.25" x14ac:dyDescent="0.2">
      <c r="A2606" t="s">
        <v>2902</v>
      </c>
      <c r="B2606" t="s">
        <v>559</v>
      </c>
      <c r="C2606">
        <v>629.5</v>
      </c>
    </row>
    <row r="2607" spans="1:3" ht="11.25" x14ac:dyDescent="0.2">
      <c r="A2607" t="s">
        <v>3075</v>
      </c>
      <c r="B2607" t="s">
        <v>559</v>
      </c>
      <c r="C2607">
        <v>629.5</v>
      </c>
    </row>
    <row r="2608" spans="1:3" ht="11.25" x14ac:dyDescent="0.2">
      <c r="A2608" t="s">
        <v>2716</v>
      </c>
      <c r="B2608" t="s">
        <v>559</v>
      </c>
      <c r="C2608">
        <v>629.5</v>
      </c>
    </row>
    <row r="2609" spans="1:3" ht="11.25" x14ac:dyDescent="0.2">
      <c r="A2609" t="s">
        <v>2910</v>
      </c>
      <c r="B2609" t="s">
        <v>559</v>
      </c>
      <c r="C2609">
        <v>629.5</v>
      </c>
    </row>
    <row r="2610" spans="1:3" ht="11.25" x14ac:dyDescent="0.2">
      <c r="A2610" t="s">
        <v>2706</v>
      </c>
      <c r="B2610" t="s">
        <v>456</v>
      </c>
      <c r="C2610">
        <v>751.15</v>
      </c>
    </row>
    <row r="2611" spans="1:3" ht="11.25" x14ac:dyDescent="0.2">
      <c r="A2611" t="s">
        <v>2950</v>
      </c>
      <c r="B2611" t="s">
        <v>559</v>
      </c>
      <c r="C2611">
        <v>505.86</v>
      </c>
    </row>
    <row r="2612" spans="1:3" ht="11.25" x14ac:dyDescent="0.2">
      <c r="A2612" t="s">
        <v>2951</v>
      </c>
      <c r="B2612" t="s">
        <v>559</v>
      </c>
      <c r="C2612">
        <v>505.86</v>
      </c>
    </row>
    <row r="2613" spans="1:3" ht="11.25" x14ac:dyDescent="0.2">
      <c r="A2613" t="s">
        <v>3010</v>
      </c>
      <c r="B2613" t="s">
        <v>559</v>
      </c>
      <c r="C2613">
        <v>629.5</v>
      </c>
    </row>
    <row r="2614" spans="1:3" ht="11.25" x14ac:dyDescent="0.2">
      <c r="A2614" t="s">
        <v>3051</v>
      </c>
      <c r="B2614" t="s">
        <v>559</v>
      </c>
      <c r="C2614">
        <v>629.5</v>
      </c>
    </row>
    <row r="2615" spans="1:3" ht="11.25" x14ac:dyDescent="0.2">
      <c r="A2615" t="s">
        <v>2727</v>
      </c>
      <c r="B2615" t="s">
        <v>559</v>
      </c>
      <c r="C2615">
        <v>629.5</v>
      </c>
    </row>
    <row r="2616" spans="1:3" ht="11.25" x14ac:dyDescent="0.2">
      <c r="A2616" t="s">
        <v>2872</v>
      </c>
      <c r="B2616" t="s">
        <v>559</v>
      </c>
      <c r="C2616">
        <v>629.5</v>
      </c>
    </row>
    <row r="2617" spans="1:3" ht="11.25" x14ac:dyDescent="0.2">
      <c r="A2617" t="s">
        <v>2907</v>
      </c>
      <c r="B2617" t="s">
        <v>3495</v>
      </c>
      <c r="C2617">
        <v>13023.51</v>
      </c>
    </row>
    <row r="2618" spans="1:3" ht="11.25" x14ac:dyDescent="0.2">
      <c r="A2618" t="s">
        <v>3032</v>
      </c>
      <c r="B2618" t="s">
        <v>559</v>
      </c>
      <c r="C2618">
        <v>629.5</v>
      </c>
    </row>
    <row r="2619" spans="1:3" ht="11.25" x14ac:dyDescent="0.2">
      <c r="A2619" t="s">
        <v>2724</v>
      </c>
      <c r="B2619" t="s">
        <v>559</v>
      </c>
      <c r="C2619">
        <v>629.5</v>
      </c>
    </row>
    <row r="2620" spans="1:3" ht="11.25" x14ac:dyDescent="0.2">
      <c r="A2620" t="s">
        <v>3064</v>
      </c>
      <c r="B2620" t="s">
        <v>559</v>
      </c>
      <c r="C2620">
        <v>1091.97</v>
      </c>
    </row>
    <row r="2621" spans="1:3" ht="11.25" x14ac:dyDescent="0.2">
      <c r="A2621" t="s">
        <v>3009</v>
      </c>
      <c r="B2621" t="s">
        <v>559</v>
      </c>
      <c r="C2621">
        <v>1091.97</v>
      </c>
    </row>
    <row r="2622" spans="1:3" ht="11.25" x14ac:dyDescent="0.2">
      <c r="A2622" t="s">
        <v>2980</v>
      </c>
      <c r="B2622" t="s">
        <v>559</v>
      </c>
      <c r="C2622">
        <v>1091.97</v>
      </c>
    </row>
    <row r="2623" spans="1:3" ht="11.25" x14ac:dyDescent="0.2">
      <c r="A2623" t="s">
        <v>2827</v>
      </c>
      <c r="B2623" t="s">
        <v>559</v>
      </c>
      <c r="C2623">
        <v>1091.97</v>
      </c>
    </row>
    <row r="2624" spans="1:3" ht="11.25" x14ac:dyDescent="0.2">
      <c r="A2624" t="s">
        <v>2968</v>
      </c>
      <c r="B2624" t="s">
        <v>559</v>
      </c>
      <c r="C2624">
        <v>1091.97</v>
      </c>
    </row>
    <row r="2625" spans="1:3" ht="11.25" x14ac:dyDescent="0.2">
      <c r="A2625" t="s">
        <v>2777</v>
      </c>
      <c r="B2625" t="s">
        <v>559</v>
      </c>
      <c r="C2625">
        <v>629.5</v>
      </c>
    </row>
    <row r="2626" spans="1:3" ht="11.25" x14ac:dyDescent="0.2">
      <c r="A2626" t="s">
        <v>3069</v>
      </c>
      <c r="B2626" t="s">
        <v>559</v>
      </c>
      <c r="C2626">
        <v>629.5</v>
      </c>
    </row>
    <row r="2627" spans="1:3" ht="11.25" x14ac:dyDescent="0.2">
      <c r="A2627" t="s">
        <v>2717</v>
      </c>
      <c r="B2627" t="s">
        <v>559</v>
      </c>
      <c r="C2627">
        <v>629.5</v>
      </c>
    </row>
    <row r="2628" spans="1:3" ht="11.25" x14ac:dyDescent="0.2">
      <c r="A2628" t="s">
        <v>3076</v>
      </c>
      <c r="B2628" t="s">
        <v>559</v>
      </c>
      <c r="C2628">
        <v>629.5</v>
      </c>
    </row>
    <row r="2629" spans="1:3" ht="11.25" x14ac:dyDescent="0.2">
      <c r="A2629" t="s">
        <v>2700</v>
      </c>
      <c r="B2629" t="s">
        <v>559</v>
      </c>
      <c r="C2629">
        <v>629.5</v>
      </c>
    </row>
    <row r="2630" spans="1:3" ht="11.25" x14ac:dyDescent="0.2">
      <c r="A2630" t="s">
        <v>2662</v>
      </c>
      <c r="B2630" t="s">
        <v>559</v>
      </c>
      <c r="C2630">
        <v>629.5</v>
      </c>
    </row>
    <row r="2631" spans="1:3" ht="11.25" x14ac:dyDescent="0.2">
      <c r="A2631" t="s">
        <v>2825</v>
      </c>
      <c r="B2631" t="s">
        <v>559</v>
      </c>
      <c r="C2631">
        <v>629.5</v>
      </c>
    </row>
    <row r="2632" spans="1:3" ht="11.25" x14ac:dyDescent="0.2">
      <c r="A2632" t="s">
        <v>2675</v>
      </c>
      <c r="B2632" t="s">
        <v>559</v>
      </c>
      <c r="C2632">
        <v>629.5</v>
      </c>
    </row>
    <row r="2633" spans="1:3" ht="11.25" x14ac:dyDescent="0.2">
      <c r="A2633" t="s">
        <v>3073</v>
      </c>
      <c r="B2633" t="s">
        <v>559</v>
      </c>
      <c r="C2633">
        <v>629.5</v>
      </c>
    </row>
    <row r="2634" spans="1:3" ht="11.25" x14ac:dyDescent="0.2">
      <c r="A2634" t="s">
        <v>2849</v>
      </c>
      <c r="B2634" t="s">
        <v>559</v>
      </c>
      <c r="C2634">
        <v>629.5</v>
      </c>
    </row>
    <row r="2635" spans="1:3" ht="11.25" x14ac:dyDescent="0.2">
      <c r="A2635" t="s">
        <v>3060</v>
      </c>
      <c r="B2635" t="s">
        <v>559</v>
      </c>
      <c r="C2635">
        <v>629.5</v>
      </c>
    </row>
    <row r="2636" spans="1:3" ht="11.25" x14ac:dyDescent="0.2">
      <c r="A2636" t="s">
        <v>2837</v>
      </c>
      <c r="B2636" t="s">
        <v>559</v>
      </c>
      <c r="C2636">
        <v>629.5</v>
      </c>
    </row>
    <row r="2637" spans="1:3" ht="11.25" x14ac:dyDescent="0.2">
      <c r="A2637" t="s">
        <v>3083</v>
      </c>
      <c r="B2637" t="s">
        <v>3084</v>
      </c>
      <c r="C2637">
        <v>10141.049999999999</v>
      </c>
    </row>
    <row r="2638" spans="1:3" ht="11.25" x14ac:dyDescent="0.2">
      <c r="A2638" t="s">
        <v>3052</v>
      </c>
      <c r="B2638" t="s">
        <v>559</v>
      </c>
      <c r="C2638">
        <v>629.5</v>
      </c>
    </row>
    <row r="2639" spans="1:3" ht="11.25" x14ac:dyDescent="0.2">
      <c r="A2639" t="s">
        <v>2870</v>
      </c>
      <c r="B2639" t="s">
        <v>559</v>
      </c>
      <c r="C2639">
        <v>629.5</v>
      </c>
    </row>
    <row r="2640" spans="1:3" ht="11.25" x14ac:dyDescent="0.2">
      <c r="A2640" t="s">
        <v>2972</v>
      </c>
      <c r="B2640" t="s">
        <v>559</v>
      </c>
      <c r="C2640">
        <v>629.5</v>
      </c>
    </row>
    <row r="2641" spans="1:3" ht="11.25" x14ac:dyDescent="0.2">
      <c r="A2641" t="s">
        <v>2965</v>
      </c>
      <c r="B2641" t="s">
        <v>559</v>
      </c>
      <c r="C2641">
        <v>629.5</v>
      </c>
    </row>
    <row r="2642" spans="1:3" ht="11.25" x14ac:dyDescent="0.2">
      <c r="A2642" t="s">
        <v>2873</v>
      </c>
      <c r="B2642" t="s">
        <v>559</v>
      </c>
      <c r="C2642">
        <v>629.5</v>
      </c>
    </row>
    <row r="2643" spans="1:3" ht="11.25" x14ac:dyDescent="0.2">
      <c r="A2643" t="s">
        <v>2656</v>
      </c>
      <c r="B2643" t="s">
        <v>559</v>
      </c>
      <c r="C2643">
        <v>629.5</v>
      </c>
    </row>
    <row r="2644" spans="1:3" ht="11.25" x14ac:dyDescent="0.2">
      <c r="A2644" t="s">
        <v>2954</v>
      </c>
      <c r="B2644" t="s">
        <v>559</v>
      </c>
      <c r="C2644">
        <v>505.86</v>
      </c>
    </row>
    <row r="2645" spans="1:3" ht="11.25" x14ac:dyDescent="0.2">
      <c r="A2645" t="s">
        <v>2784</v>
      </c>
      <c r="B2645" t="s">
        <v>559</v>
      </c>
      <c r="C2645">
        <v>505.86</v>
      </c>
    </row>
    <row r="2646" spans="1:3" ht="11.25" x14ac:dyDescent="0.2">
      <c r="A2646" t="s">
        <v>2681</v>
      </c>
      <c r="B2646" t="s">
        <v>559</v>
      </c>
      <c r="C2646">
        <v>1091.79</v>
      </c>
    </row>
    <row r="2647" spans="1:3" ht="11.25" x14ac:dyDescent="0.2">
      <c r="A2647" t="s">
        <v>2807</v>
      </c>
      <c r="B2647" t="s">
        <v>559</v>
      </c>
      <c r="C2647">
        <v>1091.97</v>
      </c>
    </row>
    <row r="2648" spans="1:3" ht="11.25" x14ac:dyDescent="0.2">
      <c r="A2648" t="s">
        <v>2966</v>
      </c>
      <c r="B2648" t="s">
        <v>559</v>
      </c>
      <c r="C2648">
        <v>1091.97</v>
      </c>
    </row>
    <row r="2649" spans="1:3" ht="11.25" x14ac:dyDescent="0.2">
      <c r="A2649" t="s">
        <v>2893</v>
      </c>
      <c r="B2649" t="s">
        <v>456</v>
      </c>
      <c r="C2649">
        <v>751.15</v>
      </c>
    </row>
    <row r="2650" spans="1:3" ht="11.25" x14ac:dyDescent="0.2">
      <c r="A2650" t="s">
        <v>2949</v>
      </c>
      <c r="B2650" t="s">
        <v>456</v>
      </c>
      <c r="C2650">
        <v>751.15</v>
      </c>
    </row>
    <row r="2651" spans="1:3" ht="11.25" x14ac:dyDescent="0.2">
      <c r="A2651" t="s">
        <v>2883</v>
      </c>
      <c r="B2651" t="s">
        <v>456</v>
      </c>
      <c r="C2651">
        <v>751.15</v>
      </c>
    </row>
    <row r="2652" spans="1:3" ht="11.25" x14ac:dyDescent="0.2">
      <c r="A2652" t="s">
        <v>3027</v>
      </c>
      <c r="B2652" t="s">
        <v>456</v>
      </c>
      <c r="C2652">
        <v>751.15</v>
      </c>
    </row>
    <row r="2653" spans="1:3" ht="11.25" x14ac:dyDescent="0.2">
      <c r="A2653" t="s">
        <v>2882</v>
      </c>
      <c r="B2653" t="s">
        <v>456</v>
      </c>
      <c r="C2653">
        <v>751.15</v>
      </c>
    </row>
    <row r="2654" spans="1:3" ht="11.25" x14ac:dyDescent="0.2">
      <c r="A2654" t="s">
        <v>3001</v>
      </c>
      <c r="B2654" t="s">
        <v>456</v>
      </c>
      <c r="C2654">
        <v>751.15</v>
      </c>
    </row>
    <row r="2655" spans="1:3" ht="11.25" x14ac:dyDescent="0.2">
      <c r="A2655" t="s">
        <v>3004</v>
      </c>
      <c r="B2655" t="s">
        <v>456</v>
      </c>
      <c r="C2655">
        <v>751.15</v>
      </c>
    </row>
    <row r="2656" spans="1:3" ht="11.25" x14ac:dyDescent="0.2">
      <c r="A2656" t="s">
        <v>3040</v>
      </c>
      <c r="B2656" t="s">
        <v>2691</v>
      </c>
      <c r="C2656">
        <v>293.33</v>
      </c>
    </row>
    <row r="2657" spans="1:3" ht="11.25" x14ac:dyDescent="0.2">
      <c r="A2657" t="s">
        <v>3078</v>
      </c>
      <c r="B2657" t="s">
        <v>2691</v>
      </c>
      <c r="C2657">
        <v>293.33</v>
      </c>
    </row>
    <row r="2658" spans="1:3" ht="11.25" x14ac:dyDescent="0.2">
      <c r="A2658" t="s">
        <v>2734</v>
      </c>
      <c r="B2658" t="s">
        <v>559</v>
      </c>
      <c r="C2658">
        <v>629.5</v>
      </c>
    </row>
    <row r="2659" spans="1:3" ht="11.25" x14ac:dyDescent="0.2">
      <c r="A2659" t="s">
        <v>2886</v>
      </c>
      <c r="B2659" t="s">
        <v>559</v>
      </c>
      <c r="C2659">
        <v>629.5</v>
      </c>
    </row>
    <row r="2660" spans="1:3" ht="11.25" x14ac:dyDescent="0.2">
      <c r="A2660" t="s">
        <v>2858</v>
      </c>
      <c r="B2660" t="s">
        <v>559</v>
      </c>
      <c r="C2660">
        <v>629.5</v>
      </c>
    </row>
    <row r="2661" spans="1:3" ht="11.25" x14ac:dyDescent="0.2">
      <c r="A2661" t="s">
        <v>2885</v>
      </c>
      <c r="B2661" t="s">
        <v>559</v>
      </c>
      <c r="C2661">
        <v>629.5</v>
      </c>
    </row>
    <row r="2662" spans="1:3" ht="11.25" x14ac:dyDescent="0.2">
      <c r="A2662" t="s">
        <v>2997</v>
      </c>
      <c r="B2662" t="s">
        <v>559</v>
      </c>
      <c r="C2662">
        <v>629.5</v>
      </c>
    </row>
    <row r="2663" spans="1:3" ht="11.25" x14ac:dyDescent="0.2">
      <c r="A2663" t="s">
        <v>2769</v>
      </c>
      <c r="B2663" t="s">
        <v>559</v>
      </c>
      <c r="C2663">
        <v>629.5</v>
      </c>
    </row>
    <row r="2664" spans="1:3" ht="11.25" x14ac:dyDescent="0.2">
      <c r="A2664" t="s">
        <v>2867</v>
      </c>
      <c r="B2664" t="s">
        <v>559</v>
      </c>
      <c r="C2664">
        <v>629.5</v>
      </c>
    </row>
    <row r="2665" spans="1:3" ht="11.25" x14ac:dyDescent="0.2">
      <c r="A2665" t="s">
        <v>3034</v>
      </c>
      <c r="B2665" t="s">
        <v>559</v>
      </c>
      <c r="C2665">
        <v>629.5</v>
      </c>
    </row>
    <row r="2666" spans="1:3" ht="11.25" x14ac:dyDescent="0.2">
      <c r="A2666" t="s">
        <v>2728</v>
      </c>
      <c r="B2666" t="s">
        <v>559</v>
      </c>
      <c r="C2666">
        <v>629.5</v>
      </c>
    </row>
    <row r="2667" spans="1:3" ht="11.25" x14ac:dyDescent="0.2">
      <c r="A2667" t="s">
        <v>2780</v>
      </c>
      <c r="B2667" t="s">
        <v>559</v>
      </c>
      <c r="C2667">
        <v>629.5</v>
      </c>
    </row>
    <row r="2668" spans="1:3" ht="11.25" x14ac:dyDescent="0.2">
      <c r="A2668" t="s">
        <v>3031</v>
      </c>
      <c r="B2668" t="s">
        <v>559</v>
      </c>
      <c r="C2668">
        <v>629.5</v>
      </c>
    </row>
    <row r="2669" spans="1:3" ht="11.25" x14ac:dyDescent="0.2">
      <c r="A2669" t="s">
        <v>2693</v>
      </c>
      <c r="B2669" t="s">
        <v>559</v>
      </c>
      <c r="C2669">
        <v>629.5</v>
      </c>
    </row>
    <row r="2670" spans="1:3" ht="11.25" x14ac:dyDescent="0.2">
      <c r="A2670" t="s">
        <v>2956</v>
      </c>
      <c r="B2670" t="s">
        <v>559</v>
      </c>
      <c r="C2670">
        <v>629.5</v>
      </c>
    </row>
    <row r="2671" spans="1:3" ht="11.25" x14ac:dyDescent="0.2">
      <c r="A2671" t="s">
        <v>3050</v>
      </c>
      <c r="B2671" t="s">
        <v>559</v>
      </c>
      <c r="C2671">
        <v>629.5</v>
      </c>
    </row>
    <row r="2672" spans="1:3" ht="11.25" x14ac:dyDescent="0.2">
      <c r="A2672" t="s">
        <v>2753</v>
      </c>
      <c r="B2672" t="s">
        <v>559</v>
      </c>
      <c r="C2672">
        <v>505.86</v>
      </c>
    </row>
    <row r="2673" spans="1:3" ht="11.25" x14ac:dyDescent="0.2">
      <c r="A2673" t="s">
        <v>3011</v>
      </c>
      <c r="B2673" t="s">
        <v>559</v>
      </c>
      <c r="C2673">
        <v>505.86</v>
      </c>
    </row>
    <row r="2674" spans="1:3" ht="11.25" x14ac:dyDescent="0.2">
      <c r="A2674" t="s">
        <v>3012</v>
      </c>
      <c r="B2674" t="s">
        <v>559</v>
      </c>
      <c r="C2674">
        <v>505.86</v>
      </c>
    </row>
    <row r="2675" spans="1:3" ht="11.25" x14ac:dyDescent="0.2">
      <c r="A2675" t="s">
        <v>2876</v>
      </c>
      <c r="B2675" t="s">
        <v>559</v>
      </c>
      <c r="C2675">
        <v>505.86</v>
      </c>
    </row>
    <row r="2676" spans="1:3" ht="11.25" x14ac:dyDescent="0.2">
      <c r="A2676" t="s">
        <v>2786</v>
      </c>
      <c r="B2676" t="s">
        <v>559</v>
      </c>
      <c r="C2676">
        <v>505.86</v>
      </c>
    </row>
    <row r="2677" spans="1:3" ht="11.25" x14ac:dyDescent="0.2">
      <c r="A2677" t="s">
        <v>2960</v>
      </c>
      <c r="B2677" t="s">
        <v>559</v>
      </c>
      <c r="C2677">
        <v>629.5</v>
      </c>
    </row>
    <row r="2678" spans="1:3" ht="11.25" x14ac:dyDescent="0.2">
      <c r="A2678" t="s">
        <v>3035</v>
      </c>
      <c r="B2678" t="s">
        <v>559</v>
      </c>
      <c r="C2678">
        <v>629.5</v>
      </c>
    </row>
    <row r="2679" spans="1:3" ht="11.25" x14ac:dyDescent="0.2">
      <c r="A2679" t="s">
        <v>3037</v>
      </c>
      <c r="B2679" t="s">
        <v>559</v>
      </c>
      <c r="C2679">
        <v>629.5</v>
      </c>
    </row>
    <row r="2680" spans="1:3" ht="11.25" x14ac:dyDescent="0.2">
      <c r="A2680" t="s">
        <v>3038</v>
      </c>
      <c r="B2680" t="s">
        <v>559</v>
      </c>
      <c r="C2680">
        <v>629.5</v>
      </c>
    </row>
    <row r="2681" spans="1:3" ht="11.25" x14ac:dyDescent="0.2">
      <c r="A2681" t="s">
        <v>2862</v>
      </c>
      <c r="B2681" t="s">
        <v>559</v>
      </c>
      <c r="C2681">
        <v>629.5</v>
      </c>
    </row>
    <row r="2682" spans="1:3" ht="11.25" x14ac:dyDescent="0.2">
      <c r="A2682" t="s">
        <v>2861</v>
      </c>
      <c r="B2682" t="s">
        <v>559</v>
      </c>
      <c r="C2682">
        <v>629.5</v>
      </c>
    </row>
    <row r="2683" spans="1:3" ht="11.25" x14ac:dyDescent="0.2">
      <c r="A2683" t="s">
        <v>2943</v>
      </c>
      <c r="B2683" t="s">
        <v>559</v>
      </c>
      <c r="C2683">
        <v>629.5</v>
      </c>
    </row>
    <row r="2684" spans="1:3" ht="11.25" x14ac:dyDescent="0.2">
      <c r="A2684" t="s">
        <v>2792</v>
      </c>
      <c r="B2684" t="s">
        <v>559</v>
      </c>
      <c r="C2684">
        <v>629.5</v>
      </c>
    </row>
    <row r="2685" spans="1:3" ht="11.25" x14ac:dyDescent="0.2">
      <c r="A2685" t="s">
        <v>2793</v>
      </c>
      <c r="B2685" t="s">
        <v>559</v>
      </c>
      <c r="C2685">
        <v>629.5</v>
      </c>
    </row>
    <row r="2686" spans="1:3" ht="11.25" x14ac:dyDescent="0.2">
      <c r="A2686" t="s">
        <v>2733</v>
      </c>
      <c r="B2686" t="s">
        <v>559</v>
      </c>
      <c r="C2686">
        <v>629.5</v>
      </c>
    </row>
    <row r="2687" spans="1:3" ht="11.25" x14ac:dyDescent="0.2">
      <c r="A2687" t="s">
        <v>2942</v>
      </c>
      <c r="B2687" t="s">
        <v>559</v>
      </c>
      <c r="C2687">
        <v>629.5</v>
      </c>
    </row>
    <row r="2688" spans="1:3" ht="11.25" x14ac:dyDescent="0.2">
      <c r="A2688" t="s">
        <v>2768</v>
      </c>
      <c r="B2688" t="s">
        <v>559</v>
      </c>
      <c r="C2688">
        <v>629.5</v>
      </c>
    </row>
    <row r="2689" spans="1:3" ht="11.25" x14ac:dyDescent="0.2">
      <c r="A2689" t="s">
        <v>3070</v>
      </c>
      <c r="B2689" t="s">
        <v>559</v>
      </c>
      <c r="C2689">
        <v>629.5</v>
      </c>
    </row>
    <row r="2690" spans="1:3" ht="11.25" x14ac:dyDescent="0.2">
      <c r="A2690" t="s">
        <v>2772</v>
      </c>
      <c r="B2690" t="s">
        <v>559</v>
      </c>
      <c r="C2690">
        <v>629.5</v>
      </c>
    </row>
    <row r="2691" spans="1:3" ht="11.25" x14ac:dyDescent="0.2">
      <c r="A2691" t="s">
        <v>3003</v>
      </c>
      <c r="B2691" t="s">
        <v>559</v>
      </c>
      <c r="C2691">
        <v>629.5</v>
      </c>
    </row>
    <row r="2692" spans="1:3" ht="11.25" x14ac:dyDescent="0.2">
      <c r="A2692" t="s">
        <v>3000</v>
      </c>
      <c r="B2692" t="s">
        <v>559</v>
      </c>
      <c r="C2692">
        <v>629.5</v>
      </c>
    </row>
    <row r="2693" spans="1:3" ht="11.25" x14ac:dyDescent="0.2">
      <c r="A2693" t="s">
        <v>2685</v>
      </c>
      <c r="B2693" t="s">
        <v>559</v>
      </c>
      <c r="C2693">
        <v>629.5</v>
      </c>
    </row>
    <row r="2694" spans="1:3" ht="11.25" x14ac:dyDescent="0.2">
      <c r="A2694" t="s">
        <v>2678</v>
      </c>
      <c r="B2694" t="s">
        <v>559</v>
      </c>
      <c r="C2694">
        <v>629.5</v>
      </c>
    </row>
    <row r="2695" spans="1:3" ht="11.25" x14ac:dyDescent="0.2">
      <c r="A2695" t="s">
        <v>2996</v>
      </c>
      <c r="B2695" t="s">
        <v>559</v>
      </c>
      <c r="C2695">
        <v>629.5</v>
      </c>
    </row>
    <row r="2696" spans="1:3" ht="11.25" x14ac:dyDescent="0.2">
      <c r="A2696" t="s">
        <v>2796</v>
      </c>
      <c r="B2696" t="s">
        <v>559</v>
      </c>
      <c r="C2696">
        <v>629.5</v>
      </c>
    </row>
    <row r="2697" spans="1:3" ht="11.25" x14ac:dyDescent="0.2">
      <c r="A2697" t="s">
        <v>2794</v>
      </c>
      <c r="B2697" t="s">
        <v>559</v>
      </c>
      <c r="C2697">
        <v>629.5</v>
      </c>
    </row>
    <row r="2698" spans="1:3" ht="11.25" x14ac:dyDescent="0.2">
      <c r="A2698" t="s">
        <v>2840</v>
      </c>
      <c r="B2698" t="s">
        <v>559</v>
      </c>
      <c r="C2698">
        <v>629.5</v>
      </c>
    </row>
    <row r="2699" spans="1:3" ht="11.25" x14ac:dyDescent="0.2">
      <c r="A2699" t="s">
        <v>3066</v>
      </c>
      <c r="B2699" t="s">
        <v>559</v>
      </c>
      <c r="C2699">
        <v>629.5</v>
      </c>
    </row>
    <row r="2700" spans="1:3" ht="11.25" x14ac:dyDescent="0.2">
      <c r="A2700" t="s">
        <v>2838</v>
      </c>
      <c r="B2700" t="s">
        <v>559</v>
      </c>
      <c r="C2700">
        <v>629.5</v>
      </c>
    </row>
    <row r="2701" spans="1:3" ht="11.25" x14ac:dyDescent="0.2">
      <c r="A2701" t="s">
        <v>3063</v>
      </c>
      <c r="B2701" t="s">
        <v>559</v>
      </c>
      <c r="C2701">
        <v>629.5</v>
      </c>
    </row>
    <row r="2702" spans="1:3" ht="11.25" x14ac:dyDescent="0.2">
      <c r="A2702" t="s">
        <v>2864</v>
      </c>
      <c r="B2702" t="s">
        <v>559</v>
      </c>
      <c r="C2702">
        <v>629.5</v>
      </c>
    </row>
    <row r="2703" spans="1:3" ht="11.25" x14ac:dyDescent="0.2">
      <c r="A2703" t="s">
        <v>2748</v>
      </c>
      <c r="B2703" t="s">
        <v>559</v>
      </c>
      <c r="C2703">
        <v>629.5</v>
      </c>
    </row>
    <row r="2704" spans="1:3" ht="11.25" x14ac:dyDescent="0.2">
      <c r="A2704" t="s">
        <v>2927</v>
      </c>
      <c r="B2704" t="s">
        <v>559</v>
      </c>
      <c r="C2704">
        <v>629.5</v>
      </c>
    </row>
    <row r="2705" spans="1:3" ht="11.25" x14ac:dyDescent="0.2">
      <c r="A2705" t="s">
        <v>2750</v>
      </c>
      <c r="B2705" t="s">
        <v>559</v>
      </c>
      <c r="C2705">
        <v>629.5</v>
      </c>
    </row>
    <row r="2706" spans="1:3" ht="11.25" x14ac:dyDescent="0.2">
      <c r="A2706" t="s">
        <v>2847</v>
      </c>
      <c r="B2706" t="s">
        <v>559</v>
      </c>
      <c r="C2706">
        <v>629.5</v>
      </c>
    </row>
    <row r="2707" spans="1:3" ht="11.25" x14ac:dyDescent="0.2">
      <c r="A2707" t="s">
        <v>2977</v>
      </c>
      <c r="B2707" t="s">
        <v>559</v>
      </c>
      <c r="C2707">
        <v>629.5</v>
      </c>
    </row>
    <row r="2708" spans="1:3" ht="11.25" x14ac:dyDescent="0.2">
      <c r="A2708" t="s">
        <v>2846</v>
      </c>
      <c r="B2708" t="s">
        <v>559</v>
      </c>
      <c r="C2708">
        <v>629.5</v>
      </c>
    </row>
    <row r="2709" spans="1:3" ht="11.25" x14ac:dyDescent="0.2">
      <c r="A2709" t="s">
        <v>2978</v>
      </c>
      <c r="B2709" t="s">
        <v>559</v>
      </c>
      <c r="C2709">
        <v>629.5</v>
      </c>
    </row>
    <row r="2710" spans="1:3" ht="11.25" x14ac:dyDescent="0.2">
      <c r="A2710" t="s">
        <v>2992</v>
      </c>
      <c r="B2710" t="s">
        <v>559</v>
      </c>
      <c r="C2710">
        <v>629.5</v>
      </c>
    </row>
    <row r="2711" spans="1:3" ht="11.25" x14ac:dyDescent="0.2">
      <c r="A2711" t="s">
        <v>2833</v>
      </c>
      <c r="B2711" t="s">
        <v>559</v>
      </c>
      <c r="C2711">
        <v>629.5</v>
      </c>
    </row>
    <row r="2712" spans="1:3" ht="11.25" x14ac:dyDescent="0.2">
      <c r="A2712" t="s">
        <v>2974</v>
      </c>
      <c r="B2712" t="s">
        <v>559</v>
      </c>
      <c r="C2712">
        <v>629.5</v>
      </c>
    </row>
    <row r="2713" spans="1:3" ht="11.25" x14ac:dyDescent="0.2">
      <c r="A2713" t="s">
        <v>2713</v>
      </c>
      <c r="B2713" t="s">
        <v>559</v>
      </c>
      <c r="C2713">
        <v>629.5</v>
      </c>
    </row>
    <row r="2714" spans="1:3" ht="11.25" x14ac:dyDescent="0.2">
      <c r="A2714" t="s">
        <v>2828</v>
      </c>
      <c r="B2714" t="s">
        <v>559</v>
      </c>
      <c r="C2714">
        <v>629.5</v>
      </c>
    </row>
    <row r="2715" spans="1:3" ht="11.25" x14ac:dyDescent="0.2">
      <c r="A2715" t="s">
        <v>2973</v>
      </c>
      <c r="B2715" t="s">
        <v>559</v>
      </c>
      <c r="C2715">
        <v>629.5</v>
      </c>
    </row>
    <row r="2716" spans="1:3" ht="11.25" x14ac:dyDescent="0.2">
      <c r="A2716" t="s">
        <v>2868</v>
      </c>
      <c r="B2716" t="s">
        <v>559</v>
      </c>
      <c r="C2716">
        <v>629.5</v>
      </c>
    </row>
    <row r="2717" spans="1:3" ht="11.25" x14ac:dyDescent="0.2">
      <c r="A2717" t="s">
        <v>3053</v>
      </c>
      <c r="B2717" t="s">
        <v>559</v>
      </c>
      <c r="C2717">
        <v>629.5</v>
      </c>
    </row>
    <row r="2718" spans="1:3" ht="11.25" x14ac:dyDescent="0.2">
      <c r="A2718" t="s">
        <v>2723</v>
      </c>
      <c r="B2718" t="s">
        <v>559</v>
      </c>
      <c r="C2718">
        <v>629.5</v>
      </c>
    </row>
    <row r="2719" spans="1:3" ht="11.25" x14ac:dyDescent="0.2">
      <c r="A2719" t="s">
        <v>3033</v>
      </c>
      <c r="B2719" t="s">
        <v>559</v>
      </c>
      <c r="C2719">
        <v>629.5</v>
      </c>
    </row>
    <row r="2720" spans="1:3" ht="11.25" x14ac:dyDescent="0.2">
      <c r="A2720" t="s">
        <v>2959</v>
      </c>
      <c r="B2720" t="s">
        <v>559</v>
      </c>
      <c r="C2720">
        <v>629.5</v>
      </c>
    </row>
    <row r="2721" spans="1:3" ht="11.25" x14ac:dyDescent="0.2">
      <c r="A2721" t="s">
        <v>2773</v>
      </c>
      <c r="B2721" t="s">
        <v>559</v>
      </c>
      <c r="C2721">
        <v>629.5</v>
      </c>
    </row>
    <row r="2722" spans="1:3" ht="11.25" x14ac:dyDescent="0.2">
      <c r="A2722" t="s">
        <v>2719</v>
      </c>
      <c r="B2722" t="s">
        <v>2720</v>
      </c>
      <c r="C2722">
        <v>50054.09</v>
      </c>
    </row>
    <row r="2723" spans="1:3" ht="11.25" x14ac:dyDescent="0.2">
      <c r="A2723" t="s">
        <v>3006</v>
      </c>
      <c r="B2723" t="s">
        <v>456</v>
      </c>
      <c r="C2723">
        <v>751.15</v>
      </c>
    </row>
    <row r="2724" spans="1:3" ht="11.25" x14ac:dyDescent="0.2">
      <c r="A2724" t="s">
        <v>2762</v>
      </c>
      <c r="B2724" t="s">
        <v>456</v>
      </c>
      <c r="C2724">
        <v>751.15</v>
      </c>
    </row>
    <row r="2725" spans="1:3" ht="11.25" x14ac:dyDescent="0.2">
      <c r="A2725" t="s">
        <v>2896</v>
      </c>
      <c r="B2725" t="s">
        <v>456</v>
      </c>
      <c r="C2725">
        <v>751.15</v>
      </c>
    </row>
    <row r="2726" spans="1:3" ht="11.25" x14ac:dyDescent="0.2">
      <c r="A2726" t="s">
        <v>2707</v>
      </c>
      <c r="B2726" t="s">
        <v>456</v>
      </c>
      <c r="C2726">
        <v>751.15</v>
      </c>
    </row>
    <row r="2727" spans="1:3" ht="11.25" x14ac:dyDescent="0.2">
      <c r="A2727" t="s">
        <v>3065</v>
      </c>
      <c r="B2727" t="s">
        <v>559</v>
      </c>
      <c r="C2727">
        <v>1091.97</v>
      </c>
    </row>
    <row r="2728" spans="1:3" ht="11.25" x14ac:dyDescent="0.2">
      <c r="A2728" t="s">
        <v>2742</v>
      </c>
      <c r="B2728" t="s">
        <v>559</v>
      </c>
      <c r="C2728">
        <v>1091.97</v>
      </c>
    </row>
    <row r="2729" spans="1:3" ht="11.25" x14ac:dyDescent="0.2">
      <c r="A2729" t="s">
        <v>2808</v>
      </c>
      <c r="B2729" t="s">
        <v>559</v>
      </c>
      <c r="C2729">
        <v>1091.97</v>
      </c>
    </row>
    <row r="2730" spans="1:3" ht="11.25" x14ac:dyDescent="0.2">
      <c r="A2730" t="s">
        <v>2919</v>
      </c>
      <c r="B2730" t="s">
        <v>559</v>
      </c>
      <c r="C2730">
        <v>1091.97</v>
      </c>
    </row>
    <row r="2731" spans="1:3" ht="11.25" x14ac:dyDescent="0.2">
      <c r="A2731" t="s">
        <v>2920</v>
      </c>
      <c r="B2731" t="s">
        <v>559</v>
      </c>
      <c r="C2731">
        <v>1091.97</v>
      </c>
    </row>
    <row r="2732" spans="1:3" ht="11.25" x14ac:dyDescent="0.2">
      <c r="A2732" t="s">
        <v>2922</v>
      </c>
      <c r="B2732" t="s">
        <v>559</v>
      </c>
      <c r="C2732">
        <v>1091.97</v>
      </c>
    </row>
    <row r="2733" spans="1:3" ht="11.25" x14ac:dyDescent="0.2">
      <c r="A2733" t="s">
        <v>3044</v>
      </c>
      <c r="B2733" t="s">
        <v>559</v>
      </c>
      <c r="C2733">
        <v>1091.97</v>
      </c>
    </row>
    <row r="2734" spans="1:3" ht="11.25" x14ac:dyDescent="0.2">
      <c r="A2734" t="s">
        <v>2655</v>
      </c>
      <c r="B2734" t="s">
        <v>559</v>
      </c>
      <c r="C2734">
        <v>629.5</v>
      </c>
    </row>
    <row r="2735" spans="1:3" ht="11.25" x14ac:dyDescent="0.2">
      <c r="A2735" t="s">
        <v>3082</v>
      </c>
      <c r="B2735" t="s">
        <v>559</v>
      </c>
      <c r="C2735">
        <v>629.5</v>
      </c>
    </row>
    <row r="2736" spans="1:3" ht="11.25" x14ac:dyDescent="0.2">
      <c r="A2736" t="s">
        <v>2701</v>
      </c>
      <c r="B2736" t="s">
        <v>559</v>
      </c>
      <c r="C2736">
        <v>629.5</v>
      </c>
    </row>
    <row r="2737" spans="1:3" ht="11.25" x14ac:dyDescent="0.2">
      <c r="A2737" t="s">
        <v>2704</v>
      </c>
      <c r="B2737" t="s">
        <v>559</v>
      </c>
      <c r="C2737">
        <v>629.5</v>
      </c>
    </row>
    <row r="2738" spans="1:3" ht="11.25" x14ac:dyDescent="0.2">
      <c r="A2738" t="s">
        <v>2904</v>
      </c>
      <c r="B2738" t="s">
        <v>559</v>
      </c>
      <c r="C2738">
        <v>629.5</v>
      </c>
    </row>
    <row r="2739" spans="1:3" ht="11.25" x14ac:dyDescent="0.2">
      <c r="A2739" t="s">
        <v>2911</v>
      </c>
      <c r="B2739" t="s">
        <v>559</v>
      </c>
      <c r="C2739">
        <v>629.5</v>
      </c>
    </row>
    <row r="2740" spans="1:3" ht="11.25" x14ac:dyDescent="0.2">
      <c r="A2740" t="s">
        <v>2697</v>
      </c>
      <c r="B2740" t="s">
        <v>559</v>
      </c>
      <c r="C2740">
        <v>629.5</v>
      </c>
    </row>
    <row r="2741" spans="1:3" ht="11.25" x14ac:dyDescent="0.2">
      <c r="A2741" t="s">
        <v>2812</v>
      </c>
      <c r="B2741" t="s">
        <v>559</v>
      </c>
      <c r="C2741">
        <v>629.5</v>
      </c>
    </row>
    <row r="2742" spans="1:3" ht="11.25" x14ac:dyDescent="0.2">
      <c r="A2742" t="s">
        <v>2899</v>
      </c>
      <c r="B2742" t="s">
        <v>559</v>
      </c>
      <c r="C2742">
        <v>629.5</v>
      </c>
    </row>
    <row r="2743" spans="1:3" ht="11.25" x14ac:dyDescent="0.2">
      <c r="A2743" t="s">
        <v>2658</v>
      </c>
      <c r="B2743" t="s">
        <v>559</v>
      </c>
      <c r="C2743">
        <v>629.5</v>
      </c>
    </row>
    <row r="2744" spans="1:3" ht="11.25" x14ac:dyDescent="0.2">
      <c r="A2744" t="s">
        <v>2897</v>
      </c>
      <c r="B2744" t="s">
        <v>559</v>
      </c>
      <c r="C2744">
        <v>629.5</v>
      </c>
    </row>
    <row r="2745" spans="1:3" ht="11.25" x14ac:dyDescent="0.2">
      <c r="A2745" t="s">
        <v>2938</v>
      </c>
      <c r="B2745" t="s">
        <v>559</v>
      </c>
      <c r="C2745">
        <v>629.5</v>
      </c>
    </row>
    <row r="2746" spans="1:3" ht="11.25" x14ac:dyDescent="0.2">
      <c r="A2746" t="s">
        <v>2892</v>
      </c>
      <c r="B2746" t="s">
        <v>559</v>
      </c>
      <c r="C2746">
        <v>629.5</v>
      </c>
    </row>
    <row r="2747" spans="1:3" ht="11.25" x14ac:dyDescent="0.2">
      <c r="A2747" t="s">
        <v>2823</v>
      </c>
      <c r="B2747" t="s">
        <v>559</v>
      </c>
      <c r="C2747">
        <v>629.5</v>
      </c>
    </row>
    <row r="2748" spans="1:3" ht="11.25" x14ac:dyDescent="0.2">
      <c r="A2748" t="s">
        <v>2664</v>
      </c>
      <c r="B2748" t="s">
        <v>559</v>
      </c>
      <c r="C2748">
        <v>629.5</v>
      </c>
    </row>
    <row r="2749" spans="1:3" ht="11.25" x14ac:dyDescent="0.2">
      <c r="A2749" t="s">
        <v>2819</v>
      </c>
      <c r="B2749" t="s">
        <v>559</v>
      </c>
      <c r="C2749">
        <v>629.5</v>
      </c>
    </row>
    <row r="2750" spans="1:3" ht="11.25" x14ac:dyDescent="0.2">
      <c r="A2750" t="s">
        <v>2657</v>
      </c>
      <c r="B2750" t="s">
        <v>559</v>
      </c>
      <c r="C2750">
        <v>629.5</v>
      </c>
    </row>
    <row r="2751" spans="1:3" ht="11.25" x14ac:dyDescent="0.2">
      <c r="A2751" t="s">
        <v>2668</v>
      </c>
      <c r="B2751" t="s">
        <v>559</v>
      </c>
      <c r="C2751">
        <v>629.5</v>
      </c>
    </row>
    <row r="2752" spans="1:3" ht="11.25" x14ac:dyDescent="0.2">
      <c r="A2752" t="s">
        <v>3074</v>
      </c>
      <c r="B2752" t="s">
        <v>559</v>
      </c>
      <c r="C2752">
        <v>629.5</v>
      </c>
    </row>
    <row r="2753" spans="1:3" ht="11.25" x14ac:dyDescent="0.2">
      <c r="A2753" t="s">
        <v>2803</v>
      </c>
      <c r="B2753" t="s">
        <v>559</v>
      </c>
      <c r="C2753">
        <v>629.5</v>
      </c>
    </row>
    <row r="2754" spans="1:3" ht="11.25" x14ac:dyDescent="0.2">
      <c r="A2754" t="s">
        <v>3061</v>
      </c>
      <c r="B2754" t="s">
        <v>559</v>
      </c>
      <c r="C2754">
        <v>1091.97</v>
      </c>
    </row>
    <row r="2755" spans="1:3" ht="11.25" x14ac:dyDescent="0.2">
      <c r="A2755" t="s">
        <v>2682</v>
      </c>
      <c r="B2755" t="s">
        <v>559</v>
      </c>
      <c r="C2755">
        <v>1091.97</v>
      </c>
    </row>
    <row r="2756" spans="1:3" ht="11.25" x14ac:dyDescent="0.2">
      <c r="A2756" t="s">
        <v>2983</v>
      </c>
      <c r="B2756" t="s">
        <v>559</v>
      </c>
      <c r="C2756">
        <v>1091.97</v>
      </c>
    </row>
    <row r="2757" spans="1:3" ht="11.25" x14ac:dyDescent="0.2">
      <c r="A2757" t="s">
        <v>2984</v>
      </c>
      <c r="B2757" t="s">
        <v>559</v>
      </c>
      <c r="C2757">
        <v>1091.97</v>
      </c>
    </row>
    <row r="2758" spans="1:3" ht="11.25" x14ac:dyDescent="0.2">
      <c r="A2758" t="s">
        <v>2926</v>
      </c>
      <c r="B2758" t="s">
        <v>559</v>
      </c>
      <c r="C2758">
        <v>1091.97</v>
      </c>
    </row>
    <row r="2759" spans="1:3" ht="11.25" x14ac:dyDescent="0.2">
      <c r="A2759" t="s">
        <v>2729</v>
      </c>
      <c r="B2759" t="s">
        <v>456</v>
      </c>
      <c r="C2759">
        <v>751.15</v>
      </c>
    </row>
    <row r="2760" spans="1:3" ht="11.25" x14ac:dyDescent="0.2">
      <c r="A2760" t="s">
        <v>2836</v>
      </c>
      <c r="B2760" t="s">
        <v>559</v>
      </c>
      <c r="C2760">
        <v>1091.97</v>
      </c>
    </row>
    <row r="2761" spans="1:3" ht="11.25" x14ac:dyDescent="0.2">
      <c r="A2761" t="s">
        <v>2760</v>
      </c>
      <c r="B2761" t="s">
        <v>456</v>
      </c>
      <c r="C2761">
        <v>751.15</v>
      </c>
    </row>
    <row r="2762" spans="1:3" ht="11.25" x14ac:dyDescent="0.2">
      <c r="A2762" t="s">
        <v>3024</v>
      </c>
      <c r="B2762" t="s">
        <v>456</v>
      </c>
      <c r="C2762">
        <v>751.15</v>
      </c>
    </row>
    <row r="2763" spans="1:3" ht="11.25" x14ac:dyDescent="0.2">
      <c r="A2763" t="s">
        <v>2761</v>
      </c>
      <c r="B2763" t="s">
        <v>456</v>
      </c>
      <c r="C2763">
        <v>751.15</v>
      </c>
    </row>
    <row r="2764" spans="1:3" ht="11.25" x14ac:dyDescent="0.2">
      <c r="A2764" t="s">
        <v>2741</v>
      </c>
      <c r="B2764" t="s">
        <v>559</v>
      </c>
      <c r="C2764">
        <v>505.86</v>
      </c>
    </row>
    <row r="2765" spans="1:3" ht="11.25" x14ac:dyDescent="0.2">
      <c r="A2765" t="s">
        <v>3043</v>
      </c>
      <c r="B2765" t="s">
        <v>559</v>
      </c>
      <c r="C2765">
        <v>505.86</v>
      </c>
    </row>
    <row r="2766" spans="1:3" ht="11.25" x14ac:dyDescent="0.2">
      <c r="A2766" t="s">
        <v>3015</v>
      </c>
      <c r="B2766" t="s">
        <v>559</v>
      </c>
      <c r="C2766">
        <v>505.86</v>
      </c>
    </row>
    <row r="2767" spans="1:3" ht="11.25" x14ac:dyDescent="0.2">
      <c r="A2767" t="s">
        <v>3019</v>
      </c>
      <c r="B2767" t="s">
        <v>559</v>
      </c>
      <c r="C2767">
        <v>505.86</v>
      </c>
    </row>
    <row r="2768" spans="1:3" ht="11.25" x14ac:dyDescent="0.2">
      <c r="A2768" t="s">
        <v>3017</v>
      </c>
      <c r="B2768" t="s">
        <v>559</v>
      </c>
      <c r="C2768">
        <v>505.86</v>
      </c>
    </row>
    <row r="2769" spans="1:3" ht="11.25" x14ac:dyDescent="0.2">
      <c r="A2769" t="s">
        <v>3020</v>
      </c>
      <c r="B2769" t="s">
        <v>559</v>
      </c>
      <c r="C2769">
        <v>505.86</v>
      </c>
    </row>
    <row r="2770" spans="1:3" ht="11.25" x14ac:dyDescent="0.2">
      <c r="A2770" t="s">
        <v>3022</v>
      </c>
      <c r="B2770" t="s">
        <v>559</v>
      </c>
      <c r="C2770">
        <v>505.86</v>
      </c>
    </row>
    <row r="2771" spans="1:3" ht="11.25" x14ac:dyDescent="0.2">
      <c r="A2771" t="s">
        <v>2758</v>
      </c>
      <c r="B2771" t="s">
        <v>559</v>
      </c>
      <c r="C2771">
        <v>505.86</v>
      </c>
    </row>
    <row r="2772" spans="1:3" ht="11.25" x14ac:dyDescent="0.2">
      <c r="A2772" t="s">
        <v>2696</v>
      </c>
      <c r="B2772" t="s">
        <v>559</v>
      </c>
      <c r="C2772">
        <v>629.5</v>
      </c>
    </row>
    <row r="2773" spans="1:3" ht="11.25" x14ac:dyDescent="0.2">
      <c r="A2773" t="s">
        <v>2795</v>
      </c>
      <c r="B2773" t="s">
        <v>559</v>
      </c>
      <c r="C2773">
        <v>629.5</v>
      </c>
    </row>
    <row r="2774" spans="1:3" ht="11.25" x14ac:dyDescent="0.2">
      <c r="A2774" t="s">
        <v>2852</v>
      </c>
      <c r="B2774" t="s">
        <v>559</v>
      </c>
      <c r="C2774">
        <v>629.5</v>
      </c>
    </row>
    <row r="2775" spans="1:3" ht="11.25" x14ac:dyDescent="0.2">
      <c r="A2775" t="s">
        <v>2874</v>
      </c>
      <c r="B2775" t="s">
        <v>559</v>
      </c>
      <c r="C2775">
        <v>629.5</v>
      </c>
    </row>
    <row r="2776" spans="1:3" ht="11.25" x14ac:dyDescent="0.2">
      <c r="A2776" t="s">
        <v>2957</v>
      </c>
      <c r="B2776" t="s">
        <v>559</v>
      </c>
      <c r="C2776">
        <v>629.5</v>
      </c>
    </row>
    <row r="2777" spans="1:3" ht="11.25" x14ac:dyDescent="0.2">
      <c r="A2777" t="s">
        <v>2686</v>
      </c>
      <c r="B2777" t="s">
        <v>559</v>
      </c>
      <c r="C2777">
        <v>629.5</v>
      </c>
    </row>
    <row r="2778" spans="1:3" ht="11.25" x14ac:dyDescent="0.2">
      <c r="A2778" t="s">
        <v>2781</v>
      </c>
      <c r="B2778" t="s">
        <v>559</v>
      </c>
      <c r="C2778">
        <v>629.5</v>
      </c>
    </row>
    <row r="2779" spans="1:3" ht="11.25" x14ac:dyDescent="0.2">
      <c r="A2779" t="s">
        <v>2775</v>
      </c>
      <c r="B2779" t="s">
        <v>559</v>
      </c>
      <c r="C2779">
        <v>629.5</v>
      </c>
    </row>
    <row r="2780" spans="1:3" ht="11.25" x14ac:dyDescent="0.2">
      <c r="A2780" t="s">
        <v>2839</v>
      </c>
      <c r="B2780" t="s">
        <v>559</v>
      </c>
      <c r="C2780">
        <v>629.5</v>
      </c>
    </row>
    <row r="2781" spans="1:3" ht="11.25" x14ac:dyDescent="0.2">
      <c r="A2781" t="s">
        <v>2764</v>
      </c>
      <c r="B2781" t="s">
        <v>559</v>
      </c>
      <c r="C2781">
        <v>629.5</v>
      </c>
    </row>
    <row r="2782" spans="1:3" ht="11.25" x14ac:dyDescent="0.2">
      <c r="A2782" t="s">
        <v>2778</v>
      </c>
      <c r="B2782" t="s">
        <v>559</v>
      </c>
      <c r="C2782">
        <v>629.5</v>
      </c>
    </row>
    <row r="2783" spans="1:3" ht="11.25" x14ac:dyDescent="0.2">
      <c r="A2783" t="s">
        <v>3057</v>
      </c>
      <c r="B2783" t="s">
        <v>559</v>
      </c>
      <c r="C2783">
        <v>629.5</v>
      </c>
    </row>
    <row r="2784" spans="1:3" ht="11.25" x14ac:dyDescent="0.2">
      <c r="A2784" t="s">
        <v>2945</v>
      </c>
      <c r="B2784" t="s">
        <v>559</v>
      </c>
      <c r="C2784">
        <v>629.5</v>
      </c>
    </row>
    <row r="2785" spans="1:3" ht="11.25" x14ac:dyDescent="0.2">
      <c r="A2785" t="s">
        <v>2842</v>
      </c>
      <c r="B2785" t="s">
        <v>559</v>
      </c>
      <c r="C2785">
        <v>629.5</v>
      </c>
    </row>
    <row r="2786" spans="1:3" ht="11.25" x14ac:dyDescent="0.2">
      <c r="A2786" t="s">
        <v>3029</v>
      </c>
      <c r="B2786" t="s">
        <v>559</v>
      </c>
      <c r="C2786">
        <v>629.5</v>
      </c>
    </row>
    <row r="2787" spans="1:3" ht="11.25" x14ac:dyDescent="0.2">
      <c r="A2787" t="s">
        <v>2830</v>
      </c>
      <c r="B2787" t="s">
        <v>559</v>
      </c>
      <c r="C2787">
        <v>505.86</v>
      </c>
    </row>
    <row r="2788" spans="1:3" ht="11.25" x14ac:dyDescent="0.2">
      <c r="A2788" t="s">
        <v>2848</v>
      </c>
      <c r="B2788" t="s">
        <v>559</v>
      </c>
      <c r="C2788">
        <v>505.86</v>
      </c>
    </row>
    <row r="2789" spans="1:3" ht="11.25" x14ac:dyDescent="0.2">
      <c r="A2789" t="s">
        <v>3016</v>
      </c>
      <c r="B2789" t="s">
        <v>559</v>
      </c>
      <c r="C2789">
        <v>505.86</v>
      </c>
    </row>
    <row r="2790" spans="1:3" ht="11.25" x14ac:dyDescent="0.2">
      <c r="A2790" t="s">
        <v>2822</v>
      </c>
      <c r="B2790" t="s">
        <v>559</v>
      </c>
      <c r="C2790">
        <v>505.86</v>
      </c>
    </row>
    <row r="2791" spans="1:3" ht="11.25" x14ac:dyDescent="0.2">
      <c r="A2791" t="s">
        <v>2880</v>
      </c>
      <c r="B2791" t="s">
        <v>559</v>
      </c>
      <c r="C2791">
        <v>505.86</v>
      </c>
    </row>
    <row r="2792" spans="1:3" ht="11.25" x14ac:dyDescent="0.2">
      <c r="A2792" t="s">
        <v>2879</v>
      </c>
      <c r="B2792" t="s">
        <v>559</v>
      </c>
      <c r="C2792">
        <v>505.86</v>
      </c>
    </row>
    <row r="2793" spans="1:3" ht="11.25" x14ac:dyDescent="0.2">
      <c r="A2793" t="s">
        <v>3018</v>
      </c>
      <c r="B2793" t="s">
        <v>559</v>
      </c>
      <c r="C2793">
        <v>505.86</v>
      </c>
    </row>
    <row r="2794" spans="1:3" ht="11.25" x14ac:dyDescent="0.2">
      <c r="A2794" t="s">
        <v>2695</v>
      </c>
      <c r="B2794" t="s">
        <v>2691</v>
      </c>
      <c r="C2794">
        <v>293.33</v>
      </c>
    </row>
    <row r="2795" spans="1:3" ht="11.25" x14ac:dyDescent="0.2">
      <c r="A2795" t="s">
        <v>2820</v>
      </c>
      <c r="B2795" t="s">
        <v>2689</v>
      </c>
      <c r="C2795">
        <v>165.79</v>
      </c>
    </row>
    <row r="2796" spans="1:3" ht="11.25" x14ac:dyDescent="0.2">
      <c r="A2796" t="s">
        <v>2688</v>
      </c>
      <c r="B2796" t="s">
        <v>2689</v>
      </c>
      <c r="C2796">
        <v>165.79</v>
      </c>
    </row>
    <row r="2797" spans="1:3" ht="11.25" x14ac:dyDescent="0.2">
      <c r="A2797" t="s">
        <v>2924</v>
      </c>
      <c r="B2797" t="s">
        <v>2680</v>
      </c>
      <c r="C2797">
        <v>139.96</v>
      </c>
    </row>
    <row r="2798" spans="1:3" ht="11.25" x14ac:dyDescent="0.2">
      <c r="A2798" t="s">
        <v>2744</v>
      </c>
      <c r="B2798" t="s">
        <v>2691</v>
      </c>
      <c r="C2798">
        <v>293.33</v>
      </c>
    </row>
    <row r="2799" spans="1:3" ht="11.25" x14ac:dyDescent="0.2">
      <c r="A2799" t="s">
        <v>2824</v>
      </c>
      <c r="B2799" t="s">
        <v>2680</v>
      </c>
      <c r="C2799">
        <v>139.96</v>
      </c>
    </row>
    <row r="2800" spans="1:3" ht="11.25" x14ac:dyDescent="0.2">
      <c r="A2800" t="s">
        <v>2740</v>
      </c>
      <c r="B2800" t="s">
        <v>2691</v>
      </c>
      <c r="C2800">
        <v>293.33</v>
      </c>
    </row>
    <row r="2801" spans="1:3" ht="11.25" x14ac:dyDescent="0.2">
      <c r="A2801" t="s">
        <v>2929</v>
      </c>
      <c r="B2801" t="s">
        <v>2691</v>
      </c>
      <c r="C2801">
        <v>293.33</v>
      </c>
    </row>
    <row r="2802" spans="1:3" ht="11.25" x14ac:dyDescent="0.2">
      <c r="A2802" t="s">
        <v>2735</v>
      </c>
      <c r="B2802" t="s">
        <v>2691</v>
      </c>
      <c r="C2802">
        <v>293.33</v>
      </c>
    </row>
    <row r="2803" spans="1:3" ht="11.25" x14ac:dyDescent="0.2">
      <c r="A2803" t="s">
        <v>2962</v>
      </c>
      <c r="B2803" t="s">
        <v>2691</v>
      </c>
      <c r="C2803">
        <v>293.33</v>
      </c>
    </row>
    <row r="2804" spans="1:3" ht="11.25" x14ac:dyDescent="0.2">
      <c r="A2804" t="s">
        <v>3041</v>
      </c>
      <c r="B2804" t="s">
        <v>2691</v>
      </c>
      <c r="C2804">
        <v>293.33</v>
      </c>
    </row>
    <row r="2805" spans="1:3" ht="11.25" x14ac:dyDescent="0.2">
      <c r="A2805" t="s">
        <v>2694</v>
      </c>
      <c r="B2805" t="s">
        <v>2691</v>
      </c>
      <c r="C2805">
        <v>293.33</v>
      </c>
    </row>
    <row r="2806" spans="1:3" ht="11.25" x14ac:dyDescent="0.2">
      <c r="A2806" t="s">
        <v>2953</v>
      </c>
      <c r="B2806" t="s">
        <v>2889</v>
      </c>
      <c r="C2806">
        <v>100929.59</v>
      </c>
    </row>
    <row r="2807" spans="1:3" ht="11.25" x14ac:dyDescent="0.2">
      <c r="A2807" t="s">
        <v>3036</v>
      </c>
      <c r="B2807" t="s">
        <v>2889</v>
      </c>
      <c r="C2807">
        <v>100929.59</v>
      </c>
    </row>
    <row r="2808" spans="1:3" ht="11.25" x14ac:dyDescent="0.2">
      <c r="A2808" t="s">
        <v>2888</v>
      </c>
      <c r="B2808" t="s">
        <v>2889</v>
      </c>
      <c r="C2808">
        <v>100929.59</v>
      </c>
    </row>
    <row r="2809" spans="1:3" ht="11.25" x14ac:dyDescent="0.2">
      <c r="A2809" t="s">
        <v>2987</v>
      </c>
      <c r="B2809" t="s">
        <v>456</v>
      </c>
      <c r="C2809">
        <v>751.15</v>
      </c>
    </row>
    <row r="2810" spans="1:3" ht="11.25" x14ac:dyDescent="0.2">
      <c r="A2810" t="s">
        <v>2898</v>
      </c>
      <c r="B2810" t="s">
        <v>456</v>
      </c>
      <c r="C2810">
        <v>751.15</v>
      </c>
    </row>
    <row r="2811" spans="1:3" ht="11.25" x14ac:dyDescent="0.2">
      <c r="A2811" t="s">
        <v>3026</v>
      </c>
      <c r="B2811" t="s">
        <v>456</v>
      </c>
      <c r="C2811">
        <v>751.15</v>
      </c>
    </row>
    <row r="2812" spans="1:3" ht="11.25" x14ac:dyDescent="0.2">
      <c r="A2812" t="s">
        <v>2708</v>
      </c>
      <c r="B2812" t="s">
        <v>456</v>
      </c>
      <c r="C2812">
        <v>751.15</v>
      </c>
    </row>
    <row r="2813" spans="1:3" ht="11.25" x14ac:dyDescent="0.2">
      <c r="A2813" t="s">
        <v>2684</v>
      </c>
      <c r="B2813" t="s">
        <v>559</v>
      </c>
      <c r="C2813">
        <v>1091.97</v>
      </c>
    </row>
    <row r="2814" spans="1:3" ht="11.25" x14ac:dyDescent="0.2">
      <c r="A2814" t="s">
        <v>2809</v>
      </c>
      <c r="B2814" t="s">
        <v>559</v>
      </c>
      <c r="C2814">
        <v>1091.97</v>
      </c>
    </row>
    <row r="2815" spans="1:3" ht="11.25" x14ac:dyDescent="0.2">
      <c r="A2815" t="s">
        <v>2743</v>
      </c>
      <c r="B2815" t="s">
        <v>559</v>
      </c>
      <c r="C2815">
        <v>1091.97</v>
      </c>
    </row>
    <row r="2816" spans="1:3" ht="11.25" x14ac:dyDescent="0.2">
      <c r="A2816" t="s">
        <v>2918</v>
      </c>
      <c r="B2816" t="s">
        <v>559</v>
      </c>
      <c r="C2816">
        <v>1091.97</v>
      </c>
    </row>
    <row r="2817" spans="1:3" ht="11.25" x14ac:dyDescent="0.2">
      <c r="A2817" t="s">
        <v>3062</v>
      </c>
      <c r="B2817" t="s">
        <v>559</v>
      </c>
      <c r="C2817">
        <v>1091.97</v>
      </c>
    </row>
    <row r="2818" spans="1:3" ht="11.25" x14ac:dyDescent="0.2">
      <c r="A2818" t="s">
        <v>2747</v>
      </c>
      <c r="B2818" t="s">
        <v>559</v>
      </c>
      <c r="C2818">
        <v>505.86</v>
      </c>
    </row>
    <row r="2819" spans="1:3" ht="11.25" x14ac:dyDescent="0.2">
      <c r="A2819" t="s">
        <v>2746</v>
      </c>
      <c r="B2819" t="s">
        <v>559</v>
      </c>
      <c r="C2819">
        <v>505.86</v>
      </c>
    </row>
    <row r="2820" spans="1:3" ht="11.25" x14ac:dyDescent="0.2">
      <c r="A2820" t="s">
        <v>3081</v>
      </c>
      <c r="B2820" t="s">
        <v>559</v>
      </c>
      <c r="C2820">
        <v>505.86</v>
      </c>
    </row>
    <row r="2821" spans="1:3" ht="11.25" x14ac:dyDescent="0.2">
      <c r="A2821" t="s">
        <v>3021</v>
      </c>
      <c r="B2821" t="s">
        <v>559</v>
      </c>
      <c r="C2821">
        <v>505.86</v>
      </c>
    </row>
    <row r="2822" spans="1:3" ht="11.25" x14ac:dyDescent="0.2">
      <c r="A2822" t="s">
        <v>2905</v>
      </c>
      <c r="B2822" t="s">
        <v>559</v>
      </c>
      <c r="C2822">
        <v>629.5</v>
      </c>
    </row>
    <row r="2823" spans="1:3" ht="11.25" x14ac:dyDescent="0.2">
      <c r="A2823" t="s">
        <v>2677</v>
      </c>
      <c r="B2823" t="s">
        <v>559</v>
      </c>
      <c r="C2823">
        <v>629.5</v>
      </c>
    </row>
    <row r="2824" spans="1:3" ht="11.25" x14ac:dyDescent="0.2">
      <c r="A2824" t="s">
        <v>2813</v>
      </c>
      <c r="B2824" t="s">
        <v>559</v>
      </c>
      <c r="C2824">
        <v>629.5</v>
      </c>
    </row>
    <row r="2825" spans="1:3" ht="11.25" x14ac:dyDescent="0.2">
      <c r="A2825" t="s">
        <v>2936</v>
      </c>
      <c r="B2825" t="s">
        <v>559</v>
      </c>
      <c r="C2825">
        <v>629.5</v>
      </c>
    </row>
    <row r="2826" spans="1:3" ht="11.25" x14ac:dyDescent="0.2">
      <c r="A2826" t="s">
        <v>2791</v>
      </c>
      <c r="B2826" t="s">
        <v>559</v>
      </c>
      <c r="C2826">
        <v>505.86</v>
      </c>
    </row>
    <row r="2827" spans="1:3" ht="11.25" x14ac:dyDescent="0.2">
      <c r="A2827" t="s">
        <v>2817</v>
      </c>
      <c r="B2827" t="s">
        <v>559</v>
      </c>
      <c r="C2827">
        <v>629.5</v>
      </c>
    </row>
    <row r="2828" spans="1:3" ht="11.25" x14ac:dyDescent="0.2">
      <c r="A2828" t="s">
        <v>2909</v>
      </c>
      <c r="B2828" t="s">
        <v>559</v>
      </c>
      <c r="C2828">
        <v>629.5</v>
      </c>
    </row>
    <row r="2829" spans="1:3" ht="11.25" x14ac:dyDescent="0.2">
      <c r="A2829" t="s">
        <v>3046</v>
      </c>
      <c r="B2829" t="s">
        <v>559</v>
      </c>
      <c r="C2829">
        <v>505.86</v>
      </c>
    </row>
    <row r="2830" spans="1:3" ht="11.25" x14ac:dyDescent="0.2">
      <c r="A2830" t="s">
        <v>2875</v>
      </c>
      <c r="B2830" t="s">
        <v>559</v>
      </c>
      <c r="C2830">
        <v>505.86</v>
      </c>
    </row>
    <row r="2831" spans="1:3" ht="11.25" x14ac:dyDescent="0.2">
      <c r="A2831" t="s">
        <v>2955</v>
      </c>
      <c r="B2831" t="s">
        <v>559</v>
      </c>
      <c r="C2831">
        <v>505.86</v>
      </c>
    </row>
    <row r="2832" spans="1:3" ht="11.25" x14ac:dyDescent="0.2">
      <c r="A2832" t="s">
        <v>2783</v>
      </c>
      <c r="B2832" t="s">
        <v>559</v>
      </c>
      <c r="C2832">
        <v>505.86</v>
      </c>
    </row>
    <row r="2833" spans="1:3" ht="11.25" x14ac:dyDescent="0.2">
      <c r="A2833" t="s">
        <v>2726</v>
      </c>
      <c r="B2833" t="s">
        <v>559</v>
      </c>
      <c r="C2833">
        <v>629.5</v>
      </c>
    </row>
    <row r="2834" spans="1:3" ht="11.25" x14ac:dyDescent="0.2">
      <c r="A2834" t="s">
        <v>2818</v>
      </c>
      <c r="B2834" t="s">
        <v>559</v>
      </c>
      <c r="C2834">
        <v>629.5</v>
      </c>
    </row>
    <row r="2835" spans="1:3" ht="11.25" x14ac:dyDescent="0.2">
      <c r="A2835" t="s">
        <v>2869</v>
      </c>
      <c r="B2835" t="s">
        <v>559</v>
      </c>
      <c r="C2835">
        <v>629.5</v>
      </c>
    </row>
    <row r="2836" spans="1:3" ht="11.25" x14ac:dyDescent="0.2">
      <c r="A2836" t="s">
        <v>2763</v>
      </c>
      <c r="B2836" t="s">
        <v>559</v>
      </c>
      <c r="C2836">
        <v>629.5</v>
      </c>
    </row>
    <row r="2837" spans="1:3" ht="11.25" x14ac:dyDescent="0.2">
      <c r="A2837" t="s">
        <v>2722</v>
      </c>
      <c r="B2837" t="s">
        <v>559</v>
      </c>
      <c r="C2837">
        <v>629.5</v>
      </c>
    </row>
    <row r="2838" spans="1:3" ht="11.25" x14ac:dyDescent="0.2">
      <c r="A2838" t="s">
        <v>3056</v>
      </c>
      <c r="B2838" t="s">
        <v>559</v>
      </c>
      <c r="C2838">
        <v>629.5</v>
      </c>
    </row>
    <row r="2839" spans="1:3" ht="11.25" x14ac:dyDescent="0.2">
      <c r="A2839" t="s">
        <v>2659</v>
      </c>
      <c r="B2839" t="s">
        <v>559</v>
      </c>
      <c r="C2839">
        <v>629.5</v>
      </c>
    </row>
    <row r="2840" spans="1:3" ht="11.25" x14ac:dyDescent="0.2">
      <c r="A2840" t="s">
        <v>2986</v>
      </c>
      <c r="B2840" t="s">
        <v>559</v>
      </c>
      <c r="C2840">
        <v>629.5</v>
      </c>
    </row>
    <row r="2841" spans="1:3" ht="11.25" x14ac:dyDescent="0.2">
      <c r="A2841" t="s">
        <v>2770</v>
      </c>
      <c r="B2841" t="s">
        <v>559</v>
      </c>
      <c r="C2841">
        <v>629.5</v>
      </c>
    </row>
    <row r="2842" spans="1:3" ht="11.25" x14ac:dyDescent="0.2">
      <c r="A2842" t="s">
        <v>2676</v>
      </c>
      <c r="B2842" t="s">
        <v>559</v>
      </c>
      <c r="C2842">
        <v>505.86</v>
      </c>
    </row>
    <row r="2843" spans="1:3" ht="11.25" x14ac:dyDescent="0.2">
      <c r="A2843" t="s">
        <v>2994</v>
      </c>
      <c r="B2843" t="s">
        <v>559</v>
      </c>
      <c r="C2843">
        <v>629.5</v>
      </c>
    </row>
    <row r="2844" spans="1:3" ht="11.25" x14ac:dyDescent="0.2">
      <c r="A2844" t="s">
        <v>3059</v>
      </c>
      <c r="B2844" t="s">
        <v>559</v>
      </c>
      <c r="C2844">
        <v>629.5</v>
      </c>
    </row>
    <row r="2845" spans="1:3" ht="11.25" x14ac:dyDescent="0.2">
      <c r="A2845" t="s">
        <v>2714</v>
      </c>
      <c r="B2845" t="s">
        <v>559</v>
      </c>
      <c r="C2845">
        <v>629.5</v>
      </c>
    </row>
    <row r="2846" spans="1:3" ht="11.25" x14ac:dyDescent="0.2">
      <c r="A2846" t="s">
        <v>2736</v>
      </c>
      <c r="B2846" t="s">
        <v>2691</v>
      </c>
      <c r="C2846">
        <v>293.33</v>
      </c>
    </row>
    <row r="2847" spans="1:3" ht="11.25" x14ac:dyDescent="0.2">
      <c r="A2847" t="s">
        <v>2782</v>
      </c>
      <c r="B2847" t="s">
        <v>559</v>
      </c>
      <c r="C2847">
        <v>629.5</v>
      </c>
    </row>
    <row r="2848" spans="1:3" ht="11.25" x14ac:dyDescent="0.2">
      <c r="A2848" t="s">
        <v>3049</v>
      </c>
      <c r="B2848" t="s">
        <v>559</v>
      </c>
      <c r="C2848">
        <v>505.86</v>
      </c>
    </row>
    <row r="2849" spans="1:3" ht="11.25" x14ac:dyDescent="0.2">
      <c r="A2849" t="s">
        <v>2673</v>
      </c>
      <c r="B2849" t="s">
        <v>559</v>
      </c>
      <c r="C2849">
        <v>505.86</v>
      </c>
    </row>
    <row r="2850" spans="1:3" ht="11.25" x14ac:dyDescent="0.2">
      <c r="A2850" t="s">
        <v>2754</v>
      </c>
      <c r="B2850" t="s">
        <v>559</v>
      </c>
      <c r="C2850">
        <v>505.86</v>
      </c>
    </row>
    <row r="2851" spans="1:3" ht="11.25" x14ac:dyDescent="0.2">
      <c r="A2851" t="s">
        <v>2749</v>
      </c>
      <c r="B2851" t="s">
        <v>559</v>
      </c>
      <c r="C2851">
        <v>629.5</v>
      </c>
    </row>
    <row r="2852" spans="1:3" ht="11.25" x14ac:dyDescent="0.2">
      <c r="A2852" t="s">
        <v>2952</v>
      </c>
      <c r="B2852" t="s">
        <v>559</v>
      </c>
      <c r="C2852">
        <v>505.86</v>
      </c>
    </row>
    <row r="2853" spans="1:3" ht="11.25" x14ac:dyDescent="0.2">
      <c r="A2853" t="s">
        <v>2785</v>
      </c>
      <c r="B2853" t="s">
        <v>559</v>
      </c>
      <c r="C2853">
        <v>505.86</v>
      </c>
    </row>
    <row r="2854" spans="1:3" ht="11.25" x14ac:dyDescent="0.2">
      <c r="A2854" t="s">
        <v>2802</v>
      </c>
      <c r="B2854" t="s">
        <v>559</v>
      </c>
      <c r="C2854">
        <v>629.5</v>
      </c>
    </row>
    <row r="2855" spans="1:3" ht="11.25" x14ac:dyDescent="0.2">
      <c r="A2855" t="s">
        <v>2914</v>
      </c>
      <c r="B2855" t="s">
        <v>559</v>
      </c>
      <c r="C2855">
        <v>629.5</v>
      </c>
    </row>
    <row r="2856" spans="1:3" ht="11.25" x14ac:dyDescent="0.2">
      <c r="A2856" t="s">
        <v>2752</v>
      </c>
      <c r="B2856" t="s">
        <v>559</v>
      </c>
      <c r="C2856">
        <v>629.5</v>
      </c>
    </row>
    <row r="2857" spans="1:3" ht="11.25" x14ac:dyDescent="0.2">
      <c r="A2857" t="s">
        <v>2674</v>
      </c>
      <c r="B2857" t="s">
        <v>559</v>
      </c>
      <c r="C2857">
        <v>505.86</v>
      </c>
    </row>
    <row r="2858" spans="1:3" ht="11.25" x14ac:dyDescent="0.2">
      <c r="A2858" t="s">
        <v>2757</v>
      </c>
      <c r="B2858" t="s">
        <v>559</v>
      </c>
      <c r="C2858">
        <v>505.86</v>
      </c>
    </row>
    <row r="2859" spans="1:3" ht="11.25" x14ac:dyDescent="0.2">
      <c r="A2859" t="s">
        <v>3048</v>
      </c>
      <c r="B2859" t="s">
        <v>559</v>
      </c>
      <c r="C2859">
        <v>505.86</v>
      </c>
    </row>
    <row r="2860" spans="1:3" ht="11.25" x14ac:dyDescent="0.2">
      <c r="A2860" t="s">
        <v>3028</v>
      </c>
      <c r="B2860" t="s">
        <v>559</v>
      </c>
      <c r="C2860">
        <v>505.86</v>
      </c>
    </row>
    <row r="2861" spans="1:3" ht="11.25" x14ac:dyDescent="0.2">
      <c r="A2861" t="s">
        <v>2715</v>
      </c>
      <c r="B2861" t="s">
        <v>559</v>
      </c>
      <c r="C2861">
        <v>629.5</v>
      </c>
    </row>
    <row r="2862" spans="1:3" ht="11.25" x14ac:dyDescent="0.2">
      <c r="A2862" t="s">
        <v>3013</v>
      </c>
      <c r="B2862" t="s">
        <v>559</v>
      </c>
      <c r="C2862">
        <v>505.86</v>
      </c>
    </row>
    <row r="2863" spans="1:3" ht="11.25" x14ac:dyDescent="0.2">
      <c r="A2863" t="s">
        <v>2759</v>
      </c>
      <c r="B2863" t="s">
        <v>559</v>
      </c>
      <c r="C2863">
        <v>505.86</v>
      </c>
    </row>
    <row r="2864" spans="1:3" ht="11.25" x14ac:dyDescent="0.2">
      <c r="A2864" t="s">
        <v>2903</v>
      </c>
      <c r="B2864" t="s">
        <v>559</v>
      </c>
      <c r="C2864">
        <v>629.5</v>
      </c>
    </row>
    <row r="2865" spans="1:3" ht="11.25" x14ac:dyDescent="0.2">
      <c r="A2865" t="s">
        <v>2663</v>
      </c>
      <c r="B2865" t="s">
        <v>559</v>
      </c>
      <c r="C2865">
        <v>629.5</v>
      </c>
    </row>
    <row r="2866" spans="1:3" ht="11.25" x14ac:dyDescent="0.2">
      <c r="A2866" t="s">
        <v>3014</v>
      </c>
      <c r="B2866" t="s">
        <v>559</v>
      </c>
      <c r="C2866">
        <v>505.86</v>
      </c>
    </row>
    <row r="2867" spans="1:3" ht="11.25" x14ac:dyDescent="0.2">
      <c r="A2867" t="s">
        <v>2866</v>
      </c>
      <c r="B2867" t="s">
        <v>559</v>
      </c>
      <c r="C2867">
        <v>629.5</v>
      </c>
    </row>
    <row r="2868" spans="1:3" ht="11.25" x14ac:dyDescent="0.2">
      <c r="A2868" t="s">
        <v>2845</v>
      </c>
      <c r="B2868" t="s">
        <v>559</v>
      </c>
      <c r="C2868">
        <v>629.5</v>
      </c>
    </row>
    <row r="2869" spans="1:3" ht="11.25" x14ac:dyDescent="0.2">
      <c r="A2869" t="s">
        <v>2730</v>
      </c>
      <c r="B2869" t="s">
        <v>559</v>
      </c>
      <c r="C2869">
        <v>629.5</v>
      </c>
    </row>
    <row r="2870" spans="1:3" ht="11.25" x14ac:dyDescent="0.2">
      <c r="A2870" t="s">
        <v>2705</v>
      </c>
      <c r="B2870" t="s">
        <v>559</v>
      </c>
      <c r="C2870">
        <v>629.5</v>
      </c>
    </row>
    <row r="2871" spans="1:3" ht="11.25" x14ac:dyDescent="0.2">
      <c r="A2871" t="s">
        <v>2755</v>
      </c>
      <c r="B2871" t="s">
        <v>2691</v>
      </c>
      <c r="C2871">
        <v>293.33</v>
      </c>
    </row>
    <row r="2872" spans="1:3" ht="11.25" x14ac:dyDescent="0.2">
      <c r="A2872" t="s">
        <v>2671</v>
      </c>
      <c r="B2872" t="s">
        <v>2672</v>
      </c>
      <c r="C2872">
        <v>682080</v>
      </c>
    </row>
    <row r="2873" spans="1:3" ht="11.25" x14ac:dyDescent="0.2">
      <c r="A2873" t="s">
        <v>2930</v>
      </c>
      <c r="B2873" t="s">
        <v>2931</v>
      </c>
      <c r="C2873">
        <v>58870</v>
      </c>
    </row>
    <row r="2874" spans="1:3" ht="11.25" x14ac:dyDescent="0.2">
      <c r="A2874" t="s">
        <v>2766</v>
      </c>
      <c r="B2874" t="s">
        <v>2680</v>
      </c>
      <c r="C2874">
        <v>139.96</v>
      </c>
    </row>
    <row r="2875" spans="1:3" ht="11.25" x14ac:dyDescent="0.2">
      <c r="A2875" t="s">
        <v>3054</v>
      </c>
      <c r="B2875" t="s">
        <v>2889</v>
      </c>
      <c r="C2875">
        <v>100929.59</v>
      </c>
    </row>
    <row r="2876" spans="1:3" ht="11.25" x14ac:dyDescent="0.2">
      <c r="A2876" t="s">
        <v>2679</v>
      </c>
      <c r="B2876" t="s">
        <v>2680</v>
      </c>
      <c r="C2876">
        <v>139.96</v>
      </c>
    </row>
    <row r="2877" spans="1:3" ht="11.25" x14ac:dyDescent="0.2">
      <c r="A2877" t="s">
        <v>2913</v>
      </c>
      <c r="B2877" t="s">
        <v>3495</v>
      </c>
      <c r="C2877">
        <v>13023.51</v>
      </c>
    </row>
    <row r="2878" spans="1:3" ht="11.25" x14ac:dyDescent="0.2">
      <c r="A2878" t="s">
        <v>2964</v>
      </c>
      <c r="B2878" t="s">
        <v>559</v>
      </c>
      <c r="C2878">
        <v>1091.97</v>
      </c>
    </row>
    <row r="2879" spans="1:3" ht="11.25" x14ac:dyDescent="0.2">
      <c r="A2879" t="s">
        <v>2979</v>
      </c>
      <c r="B2879" t="s">
        <v>559</v>
      </c>
      <c r="C2879">
        <v>1091.97</v>
      </c>
    </row>
    <row r="2880" spans="1:3" ht="11.25" x14ac:dyDescent="0.2">
      <c r="A2880" t="s">
        <v>2999</v>
      </c>
      <c r="B2880" t="s">
        <v>456</v>
      </c>
      <c r="C2880">
        <v>751.15</v>
      </c>
    </row>
    <row r="2881" spans="1:3" ht="11.25" x14ac:dyDescent="0.2">
      <c r="A2881" t="s">
        <v>3042</v>
      </c>
      <c r="B2881" t="s">
        <v>2691</v>
      </c>
      <c r="C2881">
        <v>293.33</v>
      </c>
    </row>
    <row r="2882" spans="1:3" ht="11.25" x14ac:dyDescent="0.2">
      <c r="A2882" t="s">
        <v>2894</v>
      </c>
      <c r="B2882" t="s">
        <v>456</v>
      </c>
      <c r="C2882">
        <v>751.15</v>
      </c>
    </row>
    <row r="2883" spans="1:3" ht="11.25" x14ac:dyDescent="0.2">
      <c r="A2883" t="s">
        <v>2895</v>
      </c>
      <c r="B2883" t="s">
        <v>456</v>
      </c>
      <c r="C2883">
        <v>751.15</v>
      </c>
    </row>
    <row r="2884" spans="1:3" ht="11.25" x14ac:dyDescent="0.2">
      <c r="A2884" t="s">
        <v>2881</v>
      </c>
      <c r="B2884" t="s">
        <v>456</v>
      </c>
      <c r="C2884">
        <v>751.15</v>
      </c>
    </row>
    <row r="2885" spans="1:3" ht="11.25" x14ac:dyDescent="0.2">
      <c r="A2885" t="s">
        <v>2692</v>
      </c>
      <c r="B2885" t="s">
        <v>456</v>
      </c>
      <c r="C2885">
        <v>751.15</v>
      </c>
    </row>
    <row r="2886" spans="1:3" ht="11.25" x14ac:dyDescent="0.2">
      <c r="A2886" t="s">
        <v>2988</v>
      </c>
      <c r="B2886" t="s">
        <v>456</v>
      </c>
      <c r="C2886">
        <v>751.15</v>
      </c>
    </row>
    <row r="2887" spans="1:3" ht="11.25" x14ac:dyDescent="0.2">
      <c r="A2887" t="s">
        <v>3002</v>
      </c>
      <c r="B2887" t="s">
        <v>456</v>
      </c>
      <c r="C2887">
        <v>751.15</v>
      </c>
    </row>
    <row r="2888" spans="1:3" ht="11.25" x14ac:dyDescent="0.2">
      <c r="A2888" t="s">
        <v>3023</v>
      </c>
      <c r="B2888" t="s">
        <v>456</v>
      </c>
      <c r="C2888">
        <v>751.15</v>
      </c>
    </row>
    <row r="2889" spans="1:3" ht="11.25" x14ac:dyDescent="0.2">
      <c r="A2889" t="s">
        <v>2699</v>
      </c>
      <c r="B2889" t="s">
        <v>456</v>
      </c>
      <c r="C2889">
        <v>751.15</v>
      </c>
    </row>
    <row r="2890" spans="1:3" ht="11.25" x14ac:dyDescent="0.2">
      <c r="A2890" t="s">
        <v>3039</v>
      </c>
      <c r="B2890" t="s">
        <v>2691</v>
      </c>
      <c r="C2890">
        <v>293.33</v>
      </c>
    </row>
    <row r="2891" spans="1:3" ht="11.25" x14ac:dyDescent="0.2">
      <c r="A2891" t="s">
        <v>2666</v>
      </c>
      <c r="B2891" t="s">
        <v>456</v>
      </c>
      <c r="C2891">
        <v>751.15</v>
      </c>
    </row>
    <row r="2892" spans="1:3" ht="11.25" x14ac:dyDescent="0.2">
      <c r="A2892" t="s">
        <v>2789</v>
      </c>
      <c r="B2892" t="s">
        <v>2691</v>
      </c>
      <c r="C2892">
        <v>293.33</v>
      </c>
    </row>
    <row r="2893" spans="1:3" ht="11.25" x14ac:dyDescent="0.2">
      <c r="A2893" t="s">
        <v>2906</v>
      </c>
      <c r="B2893" t="s">
        <v>559</v>
      </c>
      <c r="C2893">
        <v>629.5</v>
      </c>
    </row>
    <row r="2894" spans="1:3" ht="11.25" x14ac:dyDescent="0.2">
      <c r="A2894" t="s">
        <v>2908</v>
      </c>
      <c r="B2894" t="s">
        <v>559</v>
      </c>
      <c r="C2894">
        <v>629.5</v>
      </c>
    </row>
    <row r="2895" spans="1:3" ht="11.25" x14ac:dyDescent="0.2">
      <c r="A2895" t="s">
        <v>2933</v>
      </c>
      <c r="B2895" t="s">
        <v>2934</v>
      </c>
      <c r="C2895">
        <v>4017.82</v>
      </c>
    </row>
    <row r="2896" spans="1:3" ht="11.25" x14ac:dyDescent="0.2">
      <c r="A2896" t="s">
        <v>2712</v>
      </c>
      <c r="B2896" t="s">
        <v>559</v>
      </c>
      <c r="C2896">
        <v>629.5</v>
      </c>
    </row>
    <row r="2897" spans="1:3" ht="11.25" x14ac:dyDescent="0.2">
      <c r="A2897" t="s">
        <v>2831</v>
      </c>
      <c r="B2897" t="s">
        <v>559</v>
      </c>
      <c r="C2897">
        <v>629.5</v>
      </c>
    </row>
    <row r="2898" spans="1:3" ht="11.25" x14ac:dyDescent="0.2">
      <c r="A2898" t="s">
        <v>3080</v>
      </c>
      <c r="B2898" t="s">
        <v>559</v>
      </c>
      <c r="C2898">
        <v>629.5</v>
      </c>
    </row>
    <row r="2899" spans="1:3" ht="11.25" x14ac:dyDescent="0.2">
      <c r="A2899" t="s">
        <v>2834</v>
      </c>
      <c r="B2899" t="s">
        <v>559</v>
      </c>
      <c r="C2899">
        <v>1091.97</v>
      </c>
    </row>
    <row r="2900" spans="1:3" ht="11.25" x14ac:dyDescent="0.2">
      <c r="A2900" t="s">
        <v>2916</v>
      </c>
      <c r="B2900" t="s">
        <v>559</v>
      </c>
      <c r="C2900">
        <v>1091.97</v>
      </c>
    </row>
    <row r="2901" spans="1:3" ht="11.25" x14ac:dyDescent="0.2">
      <c r="A2901" t="s">
        <v>2683</v>
      </c>
      <c r="B2901" t="s">
        <v>559</v>
      </c>
      <c r="C2901">
        <v>1091.97</v>
      </c>
    </row>
    <row r="2902" spans="1:3" ht="11.25" x14ac:dyDescent="0.2">
      <c r="A2902" t="s">
        <v>2990</v>
      </c>
      <c r="B2902" t="s">
        <v>559</v>
      </c>
      <c r="C2902">
        <v>629.5</v>
      </c>
    </row>
    <row r="2903" spans="1:3" ht="11.25" x14ac:dyDescent="0.2">
      <c r="A2903" t="s">
        <v>2976</v>
      </c>
      <c r="B2903" t="s">
        <v>559</v>
      </c>
      <c r="C2903">
        <v>629.5</v>
      </c>
    </row>
    <row r="2904" spans="1:3" ht="11.25" x14ac:dyDescent="0.2">
      <c r="A2904" t="s">
        <v>3058</v>
      </c>
      <c r="B2904" t="s">
        <v>559</v>
      </c>
      <c r="C2904">
        <v>629.5</v>
      </c>
    </row>
    <row r="2905" spans="1:3" ht="11.25" x14ac:dyDescent="0.2">
      <c r="A2905" t="s">
        <v>2751</v>
      </c>
      <c r="B2905" t="s">
        <v>559</v>
      </c>
      <c r="C2905">
        <v>629.5</v>
      </c>
    </row>
    <row r="2906" spans="1:3" ht="11.25" x14ac:dyDescent="0.2">
      <c r="A2906" t="s">
        <v>2832</v>
      </c>
      <c r="B2906" t="s">
        <v>559</v>
      </c>
      <c r="C2906">
        <v>1091.97</v>
      </c>
    </row>
    <row r="2907" spans="1:3" ht="11.25" x14ac:dyDescent="0.2">
      <c r="A2907" t="s">
        <v>2765</v>
      </c>
      <c r="B2907" t="s">
        <v>2680</v>
      </c>
      <c r="C2907">
        <v>139.96</v>
      </c>
    </row>
    <row r="2908" spans="1:3" ht="11.25" x14ac:dyDescent="0.2">
      <c r="A2908" t="s">
        <v>3005</v>
      </c>
      <c r="B2908" t="s">
        <v>456</v>
      </c>
      <c r="C2908">
        <v>751.15</v>
      </c>
    </row>
    <row r="2909" spans="1:3" ht="11.25" x14ac:dyDescent="0.2">
      <c r="A2909" t="s">
        <v>2928</v>
      </c>
      <c r="B2909" t="s">
        <v>559</v>
      </c>
      <c r="C2909">
        <v>629.5</v>
      </c>
    </row>
    <row r="2910" spans="1:3" ht="11.25" x14ac:dyDescent="0.2">
      <c r="A2910" t="s">
        <v>2995</v>
      </c>
      <c r="B2910" t="s">
        <v>559</v>
      </c>
      <c r="C2910">
        <v>629.5</v>
      </c>
    </row>
    <row r="2911" spans="1:3" ht="11.25" x14ac:dyDescent="0.2">
      <c r="A2911" t="s">
        <v>2932</v>
      </c>
      <c r="B2911" t="s">
        <v>559</v>
      </c>
      <c r="C2911">
        <v>629.5</v>
      </c>
    </row>
    <row r="2912" spans="1:3" ht="11.25" x14ac:dyDescent="0.2">
      <c r="A2912" t="s">
        <v>2884</v>
      </c>
      <c r="B2912" t="s">
        <v>559</v>
      </c>
      <c r="C2912">
        <v>629.5</v>
      </c>
    </row>
    <row r="2913" spans="1:3" ht="11.25" x14ac:dyDescent="0.2">
      <c r="A2913" t="s">
        <v>2800</v>
      </c>
      <c r="B2913" t="s">
        <v>559</v>
      </c>
      <c r="C2913">
        <v>629.5</v>
      </c>
    </row>
    <row r="2914" spans="1:3" ht="11.25" x14ac:dyDescent="0.2">
      <c r="A2914" t="s">
        <v>2946</v>
      </c>
      <c r="B2914" t="s">
        <v>559</v>
      </c>
      <c r="C2914">
        <v>629.5</v>
      </c>
    </row>
    <row r="2915" spans="1:3" ht="11.25" x14ac:dyDescent="0.2">
      <c r="A2915" t="s">
        <v>3071</v>
      </c>
      <c r="B2915" t="s">
        <v>559</v>
      </c>
      <c r="C2915">
        <v>629.5</v>
      </c>
    </row>
    <row r="2916" spans="1:3" ht="11.25" x14ac:dyDescent="0.2">
      <c r="A2916" t="s">
        <v>2790</v>
      </c>
      <c r="B2916" t="s">
        <v>2691</v>
      </c>
      <c r="C2916">
        <v>293.33</v>
      </c>
    </row>
    <row r="2917" spans="1:3" ht="11.25" x14ac:dyDescent="0.2">
      <c r="A2917" t="s">
        <v>2745</v>
      </c>
      <c r="B2917" t="s">
        <v>559</v>
      </c>
      <c r="C2917">
        <v>629.5</v>
      </c>
    </row>
    <row r="2918" spans="1:3" ht="11.25" x14ac:dyDescent="0.2">
      <c r="A2918" t="s">
        <v>3079</v>
      </c>
      <c r="B2918" t="s">
        <v>559</v>
      </c>
      <c r="C2918">
        <v>629.5</v>
      </c>
    </row>
    <row r="2919" spans="1:3" ht="11.25" x14ac:dyDescent="0.2">
      <c r="A2919" t="s">
        <v>2732</v>
      </c>
      <c r="B2919" t="s">
        <v>559</v>
      </c>
      <c r="C2919">
        <v>629.5</v>
      </c>
    </row>
    <row r="2920" spans="1:3" ht="11.25" x14ac:dyDescent="0.2">
      <c r="A2920" t="s">
        <v>2816</v>
      </c>
      <c r="B2920" t="s">
        <v>559</v>
      </c>
      <c r="C2920">
        <v>629.5</v>
      </c>
    </row>
    <row r="2921" spans="1:3" ht="11.25" x14ac:dyDescent="0.2">
      <c r="A2921" t="s">
        <v>2944</v>
      </c>
      <c r="B2921" t="s">
        <v>559</v>
      </c>
      <c r="C2921">
        <v>629.5</v>
      </c>
    </row>
    <row r="2922" spans="1:3" ht="11.25" x14ac:dyDescent="0.2">
      <c r="A2922" t="s">
        <v>2665</v>
      </c>
      <c r="B2922" t="s">
        <v>559</v>
      </c>
      <c r="C2922">
        <v>629.5</v>
      </c>
    </row>
    <row r="2923" spans="1:3" ht="11.25" x14ac:dyDescent="0.2">
      <c r="A2923" t="s">
        <v>2821</v>
      </c>
      <c r="B2923" t="s">
        <v>559</v>
      </c>
      <c r="C2923">
        <v>505.86</v>
      </c>
    </row>
    <row r="2924" spans="1:3" ht="11.25" x14ac:dyDescent="0.2">
      <c r="A2924" t="s">
        <v>2878</v>
      </c>
      <c r="B2924" t="s">
        <v>559</v>
      </c>
      <c r="C2924">
        <v>505.86</v>
      </c>
    </row>
    <row r="2925" spans="1:3" ht="11.25" x14ac:dyDescent="0.2">
      <c r="A2925" t="s">
        <v>2829</v>
      </c>
      <c r="B2925" t="s">
        <v>559</v>
      </c>
      <c r="C2925">
        <v>505.86</v>
      </c>
    </row>
    <row r="2926" spans="1:3" ht="11.25" x14ac:dyDescent="0.2">
      <c r="A2926" t="s">
        <v>2877</v>
      </c>
      <c r="B2926" t="s">
        <v>559</v>
      </c>
      <c r="C2926">
        <v>505.86</v>
      </c>
    </row>
    <row r="2927" spans="1:3" ht="11.25" x14ac:dyDescent="0.2">
      <c r="A2927" t="s">
        <v>2958</v>
      </c>
      <c r="B2927" t="s">
        <v>559</v>
      </c>
      <c r="C2927">
        <v>629.5</v>
      </c>
    </row>
    <row r="2928" spans="1:3" ht="11.25" x14ac:dyDescent="0.2">
      <c r="A2928" t="s">
        <v>3030</v>
      </c>
      <c r="B2928" t="s">
        <v>3495</v>
      </c>
      <c r="C2928">
        <v>13023.3</v>
      </c>
    </row>
    <row r="2929" spans="1:3" ht="11.25" x14ac:dyDescent="0.2">
      <c r="A2929" t="s">
        <v>2690</v>
      </c>
      <c r="B2929" t="s">
        <v>2691</v>
      </c>
      <c r="C2929">
        <v>293.33</v>
      </c>
    </row>
    <row r="2930" spans="1:3" ht="11.25" x14ac:dyDescent="0.2">
      <c r="A2930" t="s">
        <v>3077</v>
      </c>
      <c r="B2930" t="s">
        <v>2691</v>
      </c>
      <c r="C2930">
        <v>293.33</v>
      </c>
    </row>
    <row r="2931" spans="1:3" ht="11.25" x14ac:dyDescent="0.2">
      <c r="A2931" t="s">
        <v>2982</v>
      </c>
      <c r="B2931" t="s">
        <v>559</v>
      </c>
      <c r="C2931">
        <v>1091.97</v>
      </c>
    </row>
    <row r="2932" spans="1:3" ht="11.25" x14ac:dyDescent="0.2">
      <c r="A2932" t="s">
        <v>2774</v>
      </c>
      <c r="B2932" t="s">
        <v>559</v>
      </c>
      <c r="C2932">
        <v>629.5</v>
      </c>
    </row>
    <row r="2933" spans="1:3" ht="11.25" x14ac:dyDescent="0.2">
      <c r="A2933" t="s">
        <v>2725</v>
      </c>
      <c r="B2933" t="s">
        <v>559</v>
      </c>
      <c r="C2933">
        <v>629.5</v>
      </c>
    </row>
    <row r="2934" spans="1:3" ht="11.25" x14ac:dyDescent="0.2">
      <c r="A2934" t="s">
        <v>2871</v>
      </c>
      <c r="B2934" t="s">
        <v>559</v>
      </c>
      <c r="C2934">
        <v>629.5</v>
      </c>
    </row>
    <row r="2935" spans="1:3" ht="11.25" x14ac:dyDescent="0.2">
      <c r="A2935" t="s">
        <v>2835</v>
      </c>
      <c r="B2935" t="s">
        <v>559</v>
      </c>
      <c r="C2935">
        <v>1091.97</v>
      </c>
    </row>
    <row r="2936" spans="1:3" ht="11.25" x14ac:dyDescent="0.2">
      <c r="A2936" t="s">
        <v>2967</v>
      </c>
      <c r="B2936" t="s">
        <v>559</v>
      </c>
      <c r="C2936">
        <v>1091.97</v>
      </c>
    </row>
    <row r="2937" spans="1:3" ht="11.25" x14ac:dyDescent="0.2">
      <c r="A2937" t="s">
        <v>2857</v>
      </c>
      <c r="B2937" t="s">
        <v>559</v>
      </c>
      <c r="C2937">
        <v>629.5</v>
      </c>
    </row>
    <row r="2938" spans="1:3" ht="11.25" x14ac:dyDescent="0.2">
      <c r="A2938" t="s">
        <v>2810</v>
      </c>
      <c r="B2938" t="s">
        <v>559</v>
      </c>
      <c r="C2938">
        <v>1091.97</v>
      </c>
    </row>
    <row r="2939" spans="1:3" ht="11.25" x14ac:dyDescent="0.2">
      <c r="A2939" t="s">
        <v>3055</v>
      </c>
      <c r="B2939" t="s">
        <v>559</v>
      </c>
      <c r="C2939">
        <v>629.5</v>
      </c>
    </row>
    <row r="2940" spans="1:3" ht="11.25" x14ac:dyDescent="0.2">
      <c r="A2940" t="s">
        <v>2721</v>
      </c>
      <c r="B2940" t="s">
        <v>559</v>
      </c>
      <c r="C2940">
        <v>629.5</v>
      </c>
    </row>
    <row r="2941" spans="1:3" ht="11.25" x14ac:dyDescent="0.2">
      <c r="A2941" t="s">
        <v>2779</v>
      </c>
      <c r="B2941" t="s">
        <v>559</v>
      </c>
      <c r="C2941">
        <v>629.5</v>
      </c>
    </row>
    <row r="2942" spans="1:3" ht="11.25" x14ac:dyDescent="0.2">
      <c r="A2942" t="s">
        <v>2767</v>
      </c>
      <c r="B2942" t="s">
        <v>559</v>
      </c>
      <c r="C2942">
        <v>629.5</v>
      </c>
    </row>
    <row r="2943" spans="1:3" ht="11.25" x14ac:dyDescent="0.2">
      <c r="A2943" t="s">
        <v>2799</v>
      </c>
      <c r="B2943" t="s">
        <v>559</v>
      </c>
      <c r="C2943">
        <v>629.5</v>
      </c>
    </row>
    <row r="2944" spans="1:3" ht="11.25" x14ac:dyDescent="0.2">
      <c r="A2944" t="s">
        <v>2998</v>
      </c>
      <c r="B2944" t="s">
        <v>559</v>
      </c>
      <c r="C2944">
        <v>629.5</v>
      </c>
    </row>
    <row r="2945" spans="1:3" ht="11.25" x14ac:dyDescent="0.2">
      <c r="A2945" t="s">
        <v>2841</v>
      </c>
      <c r="B2945" t="s">
        <v>559</v>
      </c>
      <c r="C2945">
        <v>629.5</v>
      </c>
    </row>
    <row r="2946" spans="1:3" ht="11.25" x14ac:dyDescent="0.2">
      <c r="A2946" t="s">
        <v>2989</v>
      </c>
      <c r="B2946" t="s">
        <v>559</v>
      </c>
      <c r="C2946">
        <v>629.5</v>
      </c>
    </row>
    <row r="2947" spans="1:3" ht="11.25" x14ac:dyDescent="0.2">
      <c r="A2947" t="s">
        <v>2923</v>
      </c>
      <c r="B2947" t="s">
        <v>2680</v>
      </c>
      <c r="C2947">
        <v>139.96</v>
      </c>
    </row>
    <row r="2948" spans="1:3" ht="11.25" x14ac:dyDescent="0.2">
      <c r="A2948" t="s">
        <v>2738</v>
      </c>
      <c r="B2948" t="s">
        <v>559</v>
      </c>
      <c r="C2948">
        <v>629.5</v>
      </c>
    </row>
    <row r="2949" spans="1:3" ht="11.25" x14ac:dyDescent="0.2">
      <c r="A2949" t="s">
        <v>2975</v>
      </c>
      <c r="B2949" t="s">
        <v>559</v>
      </c>
      <c r="C2949">
        <v>629.5</v>
      </c>
    </row>
    <row r="2950" spans="1:3" ht="11.25" x14ac:dyDescent="0.2">
      <c r="A2950" t="s">
        <v>2991</v>
      </c>
      <c r="B2950" t="s">
        <v>559</v>
      </c>
      <c r="C2950">
        <v>629.5</v>
      </c>
    </row>
    <row r="2951" spans="1:3" ht="11.25" x14ac:dyDescent="0.2">
      <c r="A2951" t="s">
        <v>2917</v>
      </c>
      <c r="B2951" t="s">
        <v>559</v>
      </c>
      <c r="C2951">
        <v>629.5</v>
      </c>
    </row>
    <row r="2952" spans="1:3" ht="11.25" x14ac:dyDescent="0.2">
      <c r="A2952" t="s">
        <v>3067</v>
      </c>
      <c r="B2952" t="s">
        <v>559</v>
      </c>
      <c r="C2952">
        <v>629.5</v>
      </c>
    </row>
    <row r="2953" spans="1:3" ht="11.25" x14ac:dyDescent="0.2">
      <c r="A2953" t="s">
        <v>2850</v>
      </c>
      <c r="B2953" t="s">
        <v>559</v>
      </c>
      <c r="C2953">
        <v>629.5</v>
      </c>
    </row>
    <row r="2954" spans="1:3" ht="11.25" x14ac:dyDescent="0.2">
      <c r="A2954" t="s">
        <v>2993</v>
      </c>
      <c r="B2954" t="s">
        <v>559</v>
      </c>
      <c r="C2954">
        <v>629.5</v>
      </c>
    </row>
    <row r="2955" spans="1:3" ht="11.25" x14ac:dyDescent="0.2">
      <c r="A2955" t="s">
        <v>2865</v>
      </c>
      <c r="B2955" t="s">
        <v>559</v>
      </c>
      <c r="C2955">
        <v>629.5</v>
      </c>
    </row>
    <row r="2956" spans="1:3" ht="11.25" x14ac:dyDescent="0.2">
      <c r="A2956" t="s">
        <v>2863</v>
      </c>
      <c r="B2956" t="s">
        <v>559</v>
      </c>
      <c r="C2956">
        <v>629.5</v>
      </c>
    </row>
    <row r="2957" spans="1:3" ht="11.25" x14ac:dyDescent="0.2">
      <c r="A2957" t="s">
        <v>2941</v>
      </c>
      <c r="B2957" t="s">
        <v>559</v>
      </c>
      <c r="C2957">
        <v>629.5</v>
      </c>
    </row>
    <row r="2958" spans="1:3" ht="11.25" x14ac:dyDescent="0.2">
      <c r="A2958" t="s">
        <v>2739</v>
      </c>
      <c r="B2958" t="s">
        <v>559</v>
      </c>
      <c r="C2958">
        <v>629.5</v>
      </c>
    </row>
    <row r="2959" spans="1:3" ht="11.25" x14ac:dyDescent="0.2">
      <c r="A2959" t="s">
        <v>3068</v>
      </c>
      <c r="B2959" t="s">
        <v>559</v>
      </c>
      <c r="C2959">
        <v>629.5</v>
      </c>
    </row>
    <row r="2960" spans="1:3" ht="11.25" x14ac:dyDescent="0.2">
      <c r="A2960" t="s">
        <v>2947</v>
      </c>
      <c r="B2960" t="s">
        <v>559</v>
      </c>
      <c r="C2960">
        <v>629.5</v>
      </c>
    </row>
    <row r="2961" spans="1:3" ht="11.25" x14ac:dyDescent="0.2">
      <c r="A2961" t="s">
        <v>2787</v>
      </c>
      <c r="B2961" t="s">
        <v>559</v>
      </c>
      <c r="C2961">
        <v>629.5</v>
      </c>
    </row>
    <row r="2962" spans="1:3" ht="11.25" x14ac:dyDescent="0.2">
      <c r="A2962" t="s">
        <v>2788</v>
      </c>
      <c r="B2962" t="s">
        <v>559</v>
      </c>
      <c r="C2962">
        <v>629.5</v>
      </c>
    </row>
    <row r="2963" spans="1:3" ht="11.25" x14ac:dyDescent="0.2">
      <c r="A2963" t="s">
        <v>2798</v>
      </c>
      <c r="B2963" t="s">
        <v>559</v>
      </c>
      <c r="C2963">
        <v>629.5</v>
      </c>
    </row>
    <row r="2964" spans="1:3" ht="11.25" x14ac:dyDescent="0.2">
      <c r="A2964" t="s">
        <v>2687</v>
      </c>
      <c r="B2964" t="s">
        <v>559</v>
      </c>
      <c r="C2964">
        <v>629.5</v>
      </c>
    </row>
    <row r="2965" spans="1:3" ht="11.25" x14ac:dyDescent="0.2">
      <c r="A2965" t="s">
        <v>2961</v>
      </c>
      <c r="B2965" t="s">
        <v>2691</v>
      </c>
      <c r="C2965">
        <v>293.33</v>
      </c>
    </row>
    <row r="2966" spans="1:3" ht="11.25" x14ac:dyDescent="0.2">
      <c r="A2966" t="s">
        <v>2963</v>
      </c>
      <c r="B2966" t="s">
        <v>2691</v>
      </c>
      <c r="C2966">
        <v>293.33</v>
      </c>
    </row>
    <row r="2967" spans="1:3" ht="11.25" x14ac:dyDescent="0.2">
      <c r="A2967" t="s">
        <v>2856</v>
      </c>
      <c r="B2967" t="s">
        <v>559</v>
      </c>
      <c r="C2967">
        <v>629.5</v>
      </c>
    </row>
    <row r="2968" spans="1:3" ht="11.25" x14ac:dyDescent="0.2">
      <c r="A2968" t="s">
        <v>2844</v>
      </c>
      <c r="B2968" t="s">
        <v>559</v>
      </c>
      <c r="C2968">
        <v>629.5</v>
      </c>
    </row>
    <row r="2969" spans="1:3" ht="11.25" x14ac:dyDescent="0.2">
      <c r="A2969" t="s">
        <v>2756</v>
      </c>
      <c r="B2969" t="s">
        <v>559</v>
      </c>
      <c r="C2969">
        <v>629.5</v>
      </c>
    </row>
    <row r="2970" spans="1:3" ht="11.25" x14ac:dyDescent="0.2">
      <c r="A2970" t="s">
        <v>2670</v>
      </c>
      <c r="B2970" t="s">
        <v>559</v>
      </c>
      <c r="C2970">
        <v>629.5</v>
      </c>
    </row>
    <row r="2971" spans="1:3" ht="11.25" x14ac:dyDescent="0.2">
      <c r="A2971" t="s">
        <v>3008</v>
      </c>
      <c r="B2971" t="s">
        <v>559</v>
      </c>
      <c r="C2971">
        <v>629.5</v>
      </c>
    </row>
    <row r="2972" spans="1:3" ht="11.25" x14ac:dyDescent="0.2">
      <c r="A2972" t="s">
        <v>2915</v>
      </c>
      <c r="B2972" t="s">
        <v>559</v>
      </c>
      <c r="C2972">
        <v>629.5</v>
      </c>
    </row>
    <row r="2973" spans="1:3" ht="11.25" x14ac:dyDescent="0.2">
      <c r="A2973" t="s">
        <v>2731</v>
      </c>
      <c r="B2973" t="s">
        <v>559</v>
      </c>
      <c r="C2973">
        <v>629.5</v>
      </c>
    </row>
    <row r="2974" spans="1:3" ht="11.25" x14ac:dyDescent="0.2">
      <c r="A2974" t="s">
        <v>2937</v>
      </c>
      <c r="B2974" t="s">
        <v>559</v>
      </c>
      <c r="C2974">
        <v>629.5</v>
      </c>
    </row>
    <row r="2975" spans="1:3" ht="11.25" x14ac:dyDescent="0.2">
      <c r="A2975" t="s">
        <v>2805</v>
      </c>
      <c r="B2975" t="s">
        <v>2806</v>
      </c>
      <c r="C2975">
        <v>20473.310000000001</v>
      </c>
    </row>
    <row r="2976" spans="1:3" ht="11.25" x14ac:dyDescent="0.2">
      <c r="A2976" t="s">
        <v>2804</v>
      </c>
      <c r="B2976" t="s">
        <v>559</v>
      </c>
      <c r="C2976">
        <v>629.5</v>
      </c>
    </row>
    <row r="2977" spans="1:3" ht="11.25" x14ac:dyDescent="0.2">
      <c r="A2977" t="s">
        <v>2710</v>
      </c>
      <c r="B2977" t="s">
        <v>559</v>
      </c>
      <c r="C2977">
        <v>629.5</v>
      </c>
    </row>
    <row r="2978" spans="1:3" ht="11.25" x14ac:dyDescent="0.2">
      <c r="A2978" t="s">
        <v>2901</v>
      </c>
      <c r="B2978" t="s">
        <v>559</v>
      </c>
      <c r="C2978">
        <v>629.5</v>
      </c>
    </row>
    <row r="2979" spans="1:3" ht="11.25" x14ac:dyDescent="0.2">
      <c r="A2979" t="s">
        <v>2661</v>
      </c>
      <c r="B2979" t="s">
        <v>559</v>
      </c>
      <c r="C2979">
        <v>629.5</v>
      </c>
    </row>
    <row r="2980" spans="1:3" ht="11.25" x14ac:dyDescent="0.2">
      <c r="A2980" t="s">
        <v>2814</v>
      </c>
      <c r="B2980" t="s">
        <v>559</v>
      </c>
      <c r="C2980">
        <v>629.5</v>
      </c>
    </row>
    <row r="2981" spans="1:3" ht="11.25" x14ac:dyDescent="0.2">
      <c r="A2981" t="s">
        <v>2801</v>
      </c>
      <c r="B2981" t="s">
        <v>559</v>
      </c>
      <c r="C2981">
        <v>629.5</v>
      </c>
    </row>
    <row r="2982" spans="1:3" ht="11.25" x14ac:dyDescent="0.2">
      <c r="A2982" t="s">
        <v>2667</v>
      </c>
      <c r="B2982" t="s">
        <v>559</v>
      </c>
      <c r="C2982">
        <v>629.5</v>
      </c>
    </row>
    <row r="2983" spans="1:3" ht="11.25" x14ac:dyDescent="0.2">
      <c r="A2983" t="s">
        <v>2669</v>
      </c>
      <c r="B2983" t="s">
        <v>559</v>
      </c>
      <c r="C2983">
        <v>629.5</v>
      </c>
    </row>
    <row r="2984" spans="1:3" ht="11.25" x14ac:dyDescent="0.2">
      <c r="A2984" t="s">
        <v>3087</v>
      </c>
      <c r="B2984" t="s">
        <v>3088</v>
      </c>
      <c r="C2984">
        <v>591078</v>
      </c>
    </row>
    <row r="2985" spans="1:3" ht="11.25" x14ac:dyDescent="0.2">
      <c r="A2985" t="s">
        <v>3085</v>
      </c>
      <c r="B2985" t="s">
        <v>3086</v>
      </c>
      <c r="C2985">
        <v>463358.5</v>
      </c>
    </row>
    <row r="2986" spans="1:3" ht="11.25" x14ac:dyDescent="0.2">
      <c r="A2986" t="s">
        <v>3496</v>
      </c>
      <c r="B2986" t="s">
        <v>3497</v>
      </c>
      <c r="C2986">
        <v>0.73</v>
      </c>
    </row>
    <row r="2987" spans="1:3" ht="11.25" x14ac:dyDescent="0.2">
      <c r="A2987" t="s">
        <v>3091</v>
      </c>
      <c r="B2987" t="s">
        <v>3092</v>
      </c>
      <c r="C2987">
        <v>16748.82</v>
      </c>
    </row>
    <row r="2988" spans="1:3" ht="11.25" x14ac:dyDescent="0.2">
      <c r="A2988" t="s">
        <v>3109</v>
      </c>
      <c r="B2988" t="s">
        <v>3110</v>
      </c>
      <c r="C2988">
        <v>25937.5</v>
      </c>
    </row>
    <row r="2989" spans="1:3" ht="11.25" x14ac:dyDescent="0.2">
      <c r="A2989" t="s">
        <v>3097</v>
      </c>
      <c r="B2989" t="s">
        <v>3098</v>
      </c>
      <c r="C2989">
        <v>42645.83</v>
      </c>
    </row>
    <row r="2990" spans="1:3" ht="11.25" x14ac:dyDescent="0.2">
      <c r="A2990" t="s">
        <v>3099</v>
      </c>
      <c r="B2990" t="s">
        <v>3100</v>
      </c>
      <c r="C2990">
        <v>38560.46</v>
      </c>
    </row>
    <row r="2991" spans="1:3" ht="11.25" x14ac:dyDescent="0.2">
      <c r="A2991" t="s">
        <v>3101</v>
      </c>
      <c r="B2991" t="s">
        <v>3102</v>
      </c>
      <c r="C2991">
        <v>351229.17</v>
      </c>
    </row>
    <row r="2992" spans="1:3" ht="11.25" x14ac:dyDescent="0.2">
      <c r="A2992" t="s">
        <v>3089</v>
      </c>
      <c r="B2992" t="s">
        <v>3090</v>
      </c>
      <c r="C2992">
        <v>8750</v>
      </c>
    </row>
    <row r="2993" spans="1:3" ht="11.25" x14ac:dyDescent="0.2">
      <c r="A2993" t="s">
        <v>3103</v>
      </c>
      <c r="B2993" t="s">
        <v>3104</v>
      </c>
      <c r="C2993">
        <v>21083.33</v>
      </c>
    </row>
    <row r="2994" spans="1:3" ht="11.25" x14ac:dyDescent="0.2">
      <c r="A2994" t="s">
        <v>3105</v>
      </c>
      <c r="B2994" t="s">
        <v>3106</v>
      </c>
      <c r="C2994">
        <v>19272</v>
      </c>
    </row>
    <row r="2995" spans="1:3" ht="11.25" x14ac:dyDescent="0.2">
      <c r="A2995" t="s">
        <v>3107</v>
      </c>
      <c r="B2995" t="s">
        <v>3108</v>
      </c>
      <c r="C2995">
        <v>143887.56</v>
      </c>
    </row>
    <row r="2996" spans="1:3" ht="11.25" x14ac:dyDescent="0.2">
      <c r="A2996" t="s">
        <v>3095</v>
      </c>
      <c r="B2996" t="s">
        <v>3096</v>
      </c>
      <c r="C2996">
        <v>40500</v>
      </c>
    </row>
    <row r="2997" spans="1:3" ht="11.25" x14ac:dyDescent="0.2">
      <c r="A2997" t="s">
        <v>3111</v>
      </c>
      <c r="B2997" t="s">
        <v>3112</v>
      </c>
      <c r="C2997">
        <v>21083.32</v>
      </c>
    </row>
    <row r="2998" spans="1:3" ht="11.25" x14ac:dyDescent="0.2">
      <c r="A2998" t="s">
        <v>3093</v>
      </c>
      <c r="B2998" t="s">
        <v>3094</v>
      </c>
      <c r="C2998">
        <v>29375</v>
      </c>
    </row>
    <row r="2999" spans="1:3" ht="11.25" x14ac:dyDescent="0.2">
      <c r="A2999" t="s">
        <v>3118</v>
      </c>
      <c r="B2999" t="s">
        <v>3498</v>
      </c>
      <c r="C2999">
        <v>2010</v>
      </c>
    </row>
    <row r="3000" spans="1:3" ht="11.25" x14ac:dyDescent="0.2">
      <c r="A3000" t="s">
        <v>3876</v>
      </c>
      <c r="B3000" t="s">
        <v>3873</v>
      </c>
      <c r="C3000">
        <v>1015</v>
      </c>
    </row>
    <row r="3001" spans="1:3" ht="11.25" x14ac:dyDescent="0.2">
      <c r="A3001" t="s">
        <v>3113</v>
      </c>
      <c r="B3001" t="s">
        <v>3114</v>
      </c>
      <c r="C3001">
        <v>850</v>
      </c>
    </row>
    <row r="3002" spans="1:3" ht="11.25" x14ac:dyDescent="0.2">
      <c r="A3002" t="s">
        <v>3874</v>
      </c>
      <c r="B3002" t="s">
        <v>3873</v>
      </c>
      <c r="C3002">
        <v>1015</v>
      </c>
    </row>
    <row r="3003" spans="1:3" ht="11.25" x14ac:dyDescent="0.2">
      <c r="A3003" t="s">
        <v>3875</v>
      </c>
      <c r="B3003" t="s">
        <v>3873</v>
      </c>
      <c r="C3003">
        <v>1015</v>
      </c>
    </row>
    <row r="3004" spans="1:3" ht="11.25" x14ac:dyDescent="0.2">
      <c r="A3004" t="s">
        <v>3872</v>
      </c>
      <c r="B3004" t="s">
        <v>3873</v>
      </c>
      <c r="C3004">
        <v>1014.99</v>
      </c>
    </row>
    <row r="3005" spans="1:3" ht="11.25" x14ac:dyDescent="0.2">
      <c r="A3005" t="s">
        <v>3116</v>
      </c>
      <c r="B3005" t="s">
        <v>3117</v>
      </c>
      <c r="C3005">
        <v>183071.2</v>
      </c>
    </row>
    <row r="3006" spans="1:3" ht="11.25" x14ac:dyDescent="0.2">
      <c r="A3006" t="s">
        <v>3115</v>
      </c>
      <c r="B3006" t="s">
        <v>3114</v>
      </c>
      <c r="C3006">
        <v>850</v>
      </c>
    </row>
    <row r="3007" spans="1:3" ht="11.25" x14ac:dyDescent="0.2">
      <c r="A3007" t="s">
        <v>3119</v>
      </c>
      <c r="B3007" t="s">
        <v>3120</v>
      </c>
      <c r="C3007">
        <v>135304.57999999999</v>
      </c>
    </row>
    <row r="3008" spans="1:3" ht="11.25" x14ac:dyDescent="0.2">
      <c r="A3008" t="s">
        <v>3164</v>
      </c>
      <c r="B3008" t="s">
        <v>3122</v>
      </c>
      <c r="C3008">
        <v>962.49</v>
      </c>
    </row>
    <row r="3009" spans="1:3" ht="11.25" x14ac:dyDescent="0.2">
      <c r="A3009" t="s">
        <v>3178</v>
      </c>
      <c r="B3009" t="s">
        <v>3122</v>
      </c>
      <c r="C3009">
        <v>962.49</v>
      </c>
    </row>
    <row r="3010" spans="1:3" ht="11.25" x14ac:dyDescent="0.2">
      <c r="A3010" t="s">
        <v>3146</v>
      </c>
      <c r="B3010" t="s">
        <v>3144</v>
      </c>
      <c r="C3010">
        <v>898.03</v>
      </c>
    </row>
    <row r="3011" spans="1:3" ht="11.25" x14ac:dyDescent="0.2">
      <c r="A3011" t="s">
        <v>3202</v>
      </c>
      <c r="B3011" t="s">
        <v>3122</v>
      </c>
      <c r="C3011">
        <v>962.49</v>
      </c>
    </row>
    <row r="3012" spans="1:3" ht="11.25" x14ac:dyDescent="0.2">
      <c r="A3012" t="s">
        <v>3169</v>
      </c>
      <c r="B3012" t="s">
        <v>3122</v>
      </c>
      <c r="C3012">
        <v>962.49</v>
      </c>
    </row>
    <row r="3013" spans="1:3" ht="11.25" x14ac:dyDescent="0.2">
      <c r="A3013" t="s">
        <v>3172</v>
      </c>
      <c r="B3013" t="s">
        <v>3122</v>
      </c>
      <c r="C3013">
        <v>962.49</v>
      </c>
    </row>
    <row r="3014" spans="1:3" ht="11.25" x14ac:dyDescent="0.2">
      <c r="A3014" t="s">
        <v>3224</v>
      </c>
      <c r="B3014" t="s">
        <v>3122</v>
      </c>
      <c r="C3014">
        <v>962.49</v>
      </c>
    </row>
    <row r="3015" spans="1:3" ht="11.25" x14ac:dyDescent="0.2">
      <c r="A3015" t="s">
        <v>3128</v>
      </c>
      <c r="B3015" t="s">
        <v>3122</v>
      </c>
      <c r="C3015">
        <v>962.49</v>
      </c>
    </row>
    <row r="3016" spans="1:3" ht="11.25" x14ac:dyDescent="0.2">
      <c r="A3016" t="s">
        <v>3121</v>
      </c>
      <c r="B3016" t="s">
        <v>3122</v>
      </c>
      <c r="C3016">
        <v>962.49</v>
      </c>
    </row>
    <row r="3017" spans="1:3" ht="11.25" x14ac:dyDescent="0.2">
      <c r="A3017" t="s">
        <v>3204</v>
      </c>
      <c r="B3017" t="s">
        <v>3122</v>
      </c>
      <c r="C3017">
        <v>962.49</v>
      </c>
    </row>
    <row r="3018" spans="1:3" ht="11.25" x14ac:dyDescent="0.2">
      <c r="A3018" t="s">
        <v>3221</v>
      </c>
      <c r="B3018" t="s">
        <v>3122</v>
      </c>
      <c r="C3018">
        <v>962.49</v>
      </c>
    </row>
    <row r="3019" spans="1:3" ht="11.25" x14ac:dyDescent="0.2">
      <c r="A3019" t="s">
        <v>3177</v>
      </c>
      <c r="B3019" t="s">
        <v>3122</v>
      </c>
      <c r="C3019">
        <v>962.49</v>
      </c>
    </row>
    <row r="3020" spans="1:3" ht="11.25" x14ac:dyDescent="0.2">
      <c r="A3020" t="s">
        <v>3231</v>
      </c>
      <c r="B3020" t="s">
        <v>3122</v>
      </c>
      <c r="C3020">
        <v>962.49</v>
      </c>
    </row>
    <row r="3021" spans="1:3" ht="11.25" x14ac:dyDescent="0.2">
      <c r="A3021" t="s">
        <v>3139</v>
      </c>
      <c r="B3021" t="s">
        <v>3122</v>
      </c>
      <c r="C3021">
        <v>962.49</v>
      </c>
    </row>
    <row r="3022" spans="1:3" ht="11.25" x14ac:dyDescent="0.2">
      <c r="A3022" t="s">
        <v>3199</v>
      </c>
      <c r="B3022" t="s">
        <v>3144</v>
      </c>
      <c r="C3022">
        <v>898.03</v>
      </c>
    </row>
    <row r="3023" spans="1:3" ht="11.25" x14ac:dyDescent="0.2">
      <c r="A3023" t="s">
        <v>3192</v>
      </c>
      <c r="B3023" t="s">
        <v>3144</v>
      </c>
      <c r="C3023">
        <v>898.03</v>
      </c>
    </row>
    <row r="3024" spans="1:3" ht="11.25" x14ac:dyDescent="0.2">
      <c r="A3024" t="s">
        <v>3197</v>
      </c>
      <c r="B3024" t="s">
        <v>3144</v>
      </c>
      <c r="C3024">
        <v>898.03</v>
      </c>
    </row>
    <row r="3025" spans="1:3" ht="11.25" x14ac:dyDescent="0.2">
      <c r="A3025" t="s">
        <v>3161</v>
      </c>
      <c r="B3025" t="s">
        <v>3144</v>
      </c>
      <c r="C3025">
        <v>898.03</v>
      </c>
    </row>
    <row r="3026" spans="1:3" ht="11.25" x14ac:dyDescent="0.2">
      <c r="A3026" t="s">
        <v>3125</v>
      </c>
      <c r="B3026" t="s">
        <v>3126</v>
      </c>
      <c r="C3026">
        <v>3187.5</v>
      </c>
    </row>
    <row r="3027" spans="1:3" ht="11.25" x14ac:dyDescent="0.2">
      <c r="A3027" t="s">
        <v>3170</v>
      </c>
      <c r="B3027" t="s">
        <v>3171</v>
      </c>
      <c r="C3027">
        <v>147690</v>
      </c>
    </row>
    <row r="3028" spans="1:3" ht="11.25" x14ac:dyDescent="0.2">
      <c r="A3028" t="s">
        <v>3220</v>
      </c>
      <c r="B3028" t="s">
        <v>3171</v>
      </c>
      <c r="C3028">
        <v>147690</v>
      </c>
    </row>
    <row r="3029" spans="1:3" ht="11.25" x14ac:dyDescent="0.2">
      <c r="A3029" t="s">
        <v>3222</v>
      </c>
      <c r="B3029" t="s">
        <v>3213</v>
      </c>
      <c r="C3029">
        <v>10851.33</v>
      </c>
    </row>
    <row r="3030" spans="1:3" ht="11.25" x14ac:dyDescent="0.2">
      <c r="A3030" t="s">
        <v>3180</v>
      </c>
      <c r="B3030" t="s">
        <v>3122</v>
      </c>
      <c r="C3030">
        <v>962.49</v>
      </c>
    </row>
    <row r="3031" spans="1:3" ht="11.25" x14ac:dyDescent="0.2">
      <c r="A3031" t="s">
        <v>3176</v>
      </c>
      <c r="B3031" t="s">
        <v>3122</v>
      </c>
      <c r="C3031">
        <v>962.49</v>
      </c>
    </row>
    <row r="3032" spans="1:3" ht="11.25" x14ac:dyDescent="0.2">
      <c r="A3032" t="s">
        <v>3123</v>
      </c>
      <c r="B3032" t="s">
        <v>3122</v>
      </c>
      <c r="C3032">
        <v>962.49</v>
      </c>
    </row>
    <row r="3033" spans="1:3" ht="11.25" x14ac:dyDescent="0.2">
      <c r="A3033" t="s">
        <v>3193</v>
      </c>
      <c r="B3033" t="s">
        <v>3122</v>
      </c>
      <c r="C3033">
        <v>962.49</v>
      </c>
    </row>
    <row r="3034" spans="1:3" ht="11.25" x14ac:dyDescent="0.2">
      <c r="A3034" t="s">
        <v>3219</v>
      </c>
      <c r="B3034" t="s">
        <v>3122</v>
      </c>
      <c r="C3034">
        <v>962.49</v>
      </c>
    </row>
    <row r="3035" spans="1:3" ht="11.25" x14ac:dyDescent="0.2">
      <c r="A3035" t="s">
        <v>3196</v>
      </c>
      <c r="B3035" t="s">
        <v>3120</v>
      </c>
      <c r="C3035">
        <v>11250</v>
      </c>
    </row>
    <row r="3036" spans="1:3" ht="11.25" x14ac:dyDescent="0.2">
      <c r="A3036" t="s">
        <v>3230</v>
      </c>
      <c r="B3036" t="s">
        <v>3144</v>
      </c>
      <c r="C3036">
        <v>898.03</v>
      </c>
    </row>
    <row r="3037" spans="1:3" ht="11.25" x14ac:dyDescent="0.2">
      <c r="A3037" t="s">
        <v>3187</v>
      </c>
      <c r="B3037" t="s">
        <v>3144</v>
      </c>
      <c r="C3037">
        <v>898.03</v>
      </c>
    </row>
    <row r="3038" spans="1:3" ht="11.25" x14ac:dyDescent="0.2">
      <c r="A3038" t="s">
        <v>3223</v>
      </c>
      <c r="B3038" t="s">
        <v>3126</v>
      </c>
      <c r="C3038">
        <v>3187.5</v>
      </c>
    </row>
    <row r="3039" spans="1:3" ht="11.25" x14ac:dyDescent="0.2">
      <c r="A3039" t="s">
        <v>3160</v>
      </c>
      <c r="B3039" t="s">
        <v>3144</v>
      </c>
      <c r="C3039">
        <v>898.03</v>
      </c>
    </row>
    <row r="3040" spans="1:3" ht="11.25" x14ac:dyDescent="0.2">
      <c r="A3040" t="s">
        <v>3225</v>
      </c>
      <c r="B3040" t="s">
        <v>3144</v>
      </c>
      <c r="C3040">
        <v>898.03</v>
      </c>
    </row>
    <row r="3041" spans="1:3" ht="11.25" x14ac:dyDescent="0.2">
      <c r="A3041" t="s">
        <v>3156</v>
      </c>
      <c r="B3041" t="s">
        <v>3144</v>
      </c>
      <c r="C3041">
        <v>898.03</v>
      </c>
    </row>
    <row r="3042" spans="1:3" ht="11.25" x14ac:dyDescent="0.2">
      <c r="A3042" t="s">
        <v>3208</v>
      </c>
      <c r="B3042" t="s">
        <v>3132</v>
      </c>
      <c r="C3042">
        <v>3134.95</v>
      </c>
    </row>
    <row r="3043" spans="1:3" ht="11.25" x14ac:dyDescent="0.2">
      <c r="A3043" t="s">
        <v>3209</v>
      </c>
      <c r="B3043" t="s">
        <v>3132</v>
      </c>
      <c r="C3043">
        <v>3134.95</v>
      </c>
    </row>
    <row r="3044" spans="1:3" ht="11.25" x14ac:dyDescent="0.2">
      <c r="A3044" t="s">
        <v>3183</v>
      </c>
      <c r="B3044" t="s">
        <v>3132</v>
      </c>
      <c r="C3044">
        <v>3134.95</v>
      </c>
    </row>
    <row r="3045" spans="1:3" ht="11.25" x14ac:dyDescent="0.2">
      <c r="A3045" t="s">
        <v>3216</v>
      </c>
      <c r="B3045" t="s">
        <v>3132</v>
      </c>
      <c r="C3045">
        <v>3134.95</v>
      </c>
    </row>
    <row r="3046" spans="1:3" ht="11.25" x14ac:dyDescent="0.2">
      <c r="A3046" t="s">
        <v>3163</v>
      </c>
      <c r="B3046" t="s">
        <v>3144</v>
      </c>
      <c r="C3046">
        <v>898.03</v>
      </c>
    </row>
    <row r="3047" spans="1:3" ht="11.25" x14ac:dyDescent="0.2">
      <c r="A3047" t="s">
        <v>3210</v>
      </c>
      <c r="B3047" t="s">
        <v>3132</v>
      </c>
      <c r="C3047">
        <v>3134.95</v>
      </c>
    </row>
    <row r="3048" spans="1:3" ht="11.25" x14ac:dyDescent="0.2">
      <c r="A3048" t="s">
        <v>3233</v>
      </c>
      <c r="B3048" t="s">
        <v>3144</v>
      </c>
      <c r="C3048">
        <v>898.03</v>
      </c>
    </row>
    <row r="3049" spans="1:3" ht="11.25" x14ac:dyDescent="0.2">
      <c r="A3049" t="s">
        <v>3147</v>
      </c>
      <c r="B3049" t="s">
        <v>3144</v>
      </c>
      <c r="C3049">
        <v>898.03</v>
      </c>
    </row>
    <row r="3050" spans="1:3" ht="11.25" x14ac:dyDescent="0.2">
      <c r="A3050" t="s">
        <v>3198</v>
      </c>
      <c r="B3050" t="s">
        <v>3144</v>
      </c>
      <c r="C3050">
        <v>898.03</v>
      </c>
    </row>
    <row r="3051" spans="1:3" ht="11.25" x14ac:dyDescent="0.2">
      <c r="A3051" t="s">
        <v>3189</v>
      </c>
      <c r="B3051" t="s">
        <v>3144</v>
      </c>
      <c r="C3051">
        <v>898.03</v>
      </c>
    </row>
    <row r="3052" spans="1:3" ht="11.25" x14ac:dyDescent="0.2">
      <c r="A3052" t="s">
        <v>3188</v>
      </c>
      <c r="B3052" t="s">
        <v>3144</v>
      </c>
      <c r="C3052">
        <v>898.03</v>
      </c>
    </row>
    <row r="3053" spans="1:3" ht="11.25" x14ac:dyDescent="0.2">
      <c r="A3053" t="s">
        <v>3153</v>
      </c>
      <c r="B3053" t="s">
        <v>3144</v>
      </c>
      <c r="C3053">
        <v>898.03</v>
      </c>
    </row>
    <row r="3054" spans="1:3" ht="11.25" x14ac:dyDescent="0.2">
      <c r="A3054" t="s">
        <v>3136</v>
      </c>
      <c r="B3054" t="s">
        <v>3122</v>
      </c>
      <c r="C3054">
        <v>962.49</v>
      </c>
    </row>
    <row r="3055" spans="1:3" ht="11.25" x14ac:dyDescent="0.2">
      <c r="A3055" t="s">
        <v>3173</v>
      </c>
      <c r="B3055" t="s">
        <v>3122</v>
      </c>
      <c r="C3055">
        <v>962.49</v>
      </c>
    </row>
    <row r="3056" spans="1:3" ht="11.25" x14ac:dyDescent="0.2">
      <c r="A3056" t="s">
        <v>3151</v>
      </c>
      <c r="B3056" t="s">
        <v>3144</v>
      </c>
      <c r="C3056">
        <v>898.03</v>
      </c>
    </row>
    <row r="3057" spans="1:3" ht="11.25" x14ac:dyDescent="0.2">
      <c r="A3057" t="s">
        <v>3158</v>
      </c>
      <c r="B3057" t="s">
        <v>3126</v>
      </c>
      <c r="C3057">
        <v>3187.5</v>
      </c>
    </row>
    <row r="3058" spans="1:3" ht="11.25" x14ac:dyDescent="0.2">
      <c r="A3058" t="s">
        <v>3148</v>
      </c>
      <c r="B3058" t="s">
        <v>3144</v>
      </c>
      <c r="C3058">
        <v>898.03</v>
      </c>
    </row>
    <row r="3059" spans="1:3" ht="11.25" x14ac:dyDescent="0.2">
      <c r="A3059" t="s">
        <v>3179</v>
      </c>
      <c r="B3059" t="s">
        <v>3122</v>
      </c>
      <c r="C3059">
        <v>962.49</v>
      </c>
    </row>
    <row r="3060" spans="1:3" ht="11.25" x14ac:dyDescent="0.2">
      <c r="A3060" t="s">
        <v>3167</v>
      </c>
      <c r="B3060" t="s">
        <v>3168</v>
      </c>
      <c r="C3060">
        <v>145696</v>
      </c>
    </row>
    <row r="3061" spans="1:3" ht="11.25" x14ac:dyDescent="0.2">
      <c r="A3061" t="s">
        <v>3228</v>
      </c>
      <c r="B3061" t="s">
        <v>3175</v>
      </c>
      <c r="C3061">
        <v>62050.55</v>
      </c>
    </row>
    <row r="3062" spans="1:3" ht="11.25" x14ac:dyDescent="0.2">
      <c r="A3062" t="s">
        <v>3194</v>
      </c>
      <c r="B3062" t="s">
        <v>3122</v>
      </c>
      <c r="C3062">
        <v>962.49</v>
      </c>
    </row>
    <row r="3063" spans="1:3" ht="11.25" x14ac:dyDescent="0.2">
      <c r="A3063" t="s">
        <v>3203</v>
      </c>
      <c r="B3063" t="s">
        <v>3122</v>
      </c>
      <c r="C3063">
        <v>962.49</v>
      </c>
    </row>
    <row r="3064" spans="1:3" ht="11.25" x14ac:dyDescent="0.2">
      <c r="A3064" t="s">
        <v>3142</v>
      </c>
      <c r="B3064" t="s">
        <v>3122</v>
      </c>
      <c r="C3064">
        <v>962.49</v>
      </c>
    </row>
    <row r="3065" spans="1:3" ht="11.25" x14ac:dyDescent="0.2">
      <c r="A3065" t="s">
        <v>3149</v>
      </c>
      <c r="B3065" t="s">
        <v>3150</v>
      </c>
      <c r="C3065">
        <v>8143.2</v>
      </c>
    </row>
    <row r="3066" spans="1:3" ht="11.25" x14ac:dyDescent="0.2">
      <c r="A3066" t="s">
        <v>3211</v>
      </c>
      <c r="B3066" t="s">
        <v>3132</v>
      </c>
      <c r="C3066">
        <v>3134.95</v>
      </c>
    </row>
    <row r="3067" spans="1:3" ht="11.25" x14ac:dyDescent="0.2">
      <c r="A3067" t="s">
        <v>3131</v>
      </c>
      <c r="B3067" t="s">
        <v>3132</v>
      </c>
      <c r="C3067">
        <v>3134.95</v>
      </c>
    </row>
    <row r="3068" spans="1:3" ht="11.25" x14ac:dyDescent="0.2">
      <c r="A3068" t="s">
        <v>3184</v>
      </c>
      <c r="B3068" t="s">
        <v>3185</v>
      </c>
      <c r="C3068">
        <v>4488.8</v>
      </c>
    </row>
    <row r="3069" spans="1:3" ht="11.25" x14ac:dyDescent="0.2">
      <c r="A3069" t="s">
        <v>3157</v>
      </c>
      <c r="B3069" t="s">
        <v>3144</v>
      </c>
      <c r="C3069">
        <v>898.03</v>
      </c>
    </row>
    <row r="3070" spans="1:3" ht="11.25" x14ac:dyDescent="0.2">
      <c r="A3070" t="s">
        <v>3145</v>
      </c>
      <c r="B3070" t="s">
        <v>3144</v>
      </c>
      <c r="C3070">
        <v>898.03</v>
      </c>
    </row>
    <row r="3071" spans="1:3" ht="11.25" x14ac:dyDescent="0.2">
      <c r="A3071" t="s">
        <v>3155</v>
      </c>
      <c r="B3071" t="s">
        <v>3144</v>
      </c>
      <c r="C3071">
        <v>898.03</v>
      </c>
    </row>
    <row r="3072" spans="1:3" ht="11.25" x14ac:dyDescent="0.2">
      <c r="A3072" t="s">
        <v>3154</v>
      </c>
      <c r="B3072" t="s">
        <v>3144</v>
      </c>
      <c r="C3072">
        <v>898.03</v>
      </c>
    </row>
    <row r="3073" spans="1:3" ht="11.25" x14ac:dyDescent="0.2">
      <c r="A3073" t="s">
        <v>3181</v>
      </c>
      <c r="B3073" t="s">
        <v>3182</v>
      </c>
      <c r="C3073">
        <v>4793.0600000000004</v>
      </c>
    </row>
    <row r="3074" spans="1:3" ht="11.25" x14ac:dyDescent="0.2">
      <c r="A3074" t="s">
        <v>3217</v>
      </c>
      <c r="B3074" t="s">
        <v>3215</v>
      </c>
      <c r="C3074">
        <v>91726.89</v>
      </c>
    </row>
    <row r="3075" spans="1:3" ht="11.25" x14ac:dyDescent="0.2">
      <c r="A3075" t="s">
        <v>3174</v>
      </c>
      <c r="B3075" t="s">
        <v>3175</v>
      </c>
      <c r="C3075">
        <v>62050.55</v>
      </c>
    </row>
    <row r="3076" spans="1:3" ht="11.25" x14ac:dyDescent="0.2">
      <c r="A3076" t="s">
        <v>3212</v>
      </c>
      <c r="B3076" t="s">
        <v>3213</v>
      </c>
      <c r="C3076">
        <v>10851.33</v>
      </c>
    </row>
    <row r="3077" spans="1:3" ht="11.25" x14ac:dyDescent="0.2">
      <c r="A3077" t="s">
        <v>3138</v>
      </c>
      <c r="B3077" t="s">
        <v>3122</v>
      </c>
      <c r="C3077">
        <v>962.49</v>
      </c>
    </row>
    <row r="3078" spans="1:3" ht="11.25" x14ac:dyDescent="0.2">
      <c r="A3078" t="s">
        <v>3227</v>
      </c>
      <c r="B3078" t="s">
        <v>3122</v>
      </c>
      <c r="C3078">
        <v>962.49</v>
      </c>
    </row>
    <row r="3079" spans="1:3" ht="11.25" x14ac:dyDescent="0.2">
      <c r="A3079" t="s">
        <v>3201</v>
      </c>
      <c r="B3079" t="s">
        <v>3122</v>
      </c>
      <c r="C3079">
        <v>962.49</v>
      </c>
    </row>
    <row r="3080" spans="1:3" ht="11.25" x14ac:dyDescent="0.2">
      <c r="A3080" t="s">
        <v>3207</v>
      </c>
      <c r="B3080" t="s">
        <v>3122</v>
      </c>
      <c r="C3080">
        <v>962.49</v>
      </c>
    </row>
    <row r="3081" spans="1:3" ht="11.25" x14ac:dyDescent="0.2">
      <c r="A3081" t="s">
        <v>3190</v>
      </c>
      <c r="B3081" t="s">
        <v>3144</v>
      </c>
      <c r="C3081">
        <v>898.03</v>
      </c>
    </row>
    <row r="3082" spans="1:3" ht="11.25" x14ac:dyDescent="0.2">
      <c r="A3082" t="s">
        <v>3165</v>
      </c>
      <c r="B3082" t="s">
        <v>3144</v>
      </c>
      <c r="C3082">
        <v>898.03</v>
      </c>
    </row>
    <row r="3083" spans="1:3" ht="11.25" x14ac:dyDescent="0.2">
      <c r="A3083" t="s">
        <v>3218</v>
      </c>
      <c r="B3083" t="s">
        <v>3144</v>
      </c>
      <c r="C3083">
        <v>898.03</v>
      </c>
    </row>
    <row r="3084" spans="1:3" ht="11.25" x14ac:dyDescent="0.2">
      <c r="A3084" t="s">
        <v>3166</v>
      </c>
      <c r="B3084" t="s">
        <v>3144</v>
      </c>
      <c r="C3084">
        <v>898.03</v>
      </c>
    </row>
    <row r="3085" spans="1:3" ht="11.25" x14ac:dyDescent="0.2">
      <c r="A3085" t="s">
        <v>3226</v>
      </c>
      <c r="B3085" t="s">
        <v>3144</v>
      </c>
      <c r="C3085">
        <v>898.03</v>
      </c>
    </row>
    <row r="3086" spans="1:3" ht="11.25" x14ac:dyDescent="0.2">
      <c r="A3086" t="s">
        <v>3162</v>
      </c>
      <c r="B3086" t="s">
        <v>3144</v>
      </c>
      <c r="C3086">
        <v>898.03</v>
      </c>
    </row>
    <row r="3087" spans="1:3" ht="11.25" x14ac:dyDescent="0.2">
      <c r="A3087" t="s">
        <v>3191</v>
      </c>
      <c r="B3087" t="s">
        <v>3144</v>
      </c>
      <c r="C3087">
        <v>898.03</v>
      </c>
    </row>
    <row r="3088" spans="1:3" ht="11.25" x14ac:dyDescent="0.2">
      <c r="A3088" t="s">
        <v>3143</v>
      </c>
      <c r="B3088" t="s">
        <v>3144</v>
      </c>
      <c r="C3088">
        <v>898.03</v>
      </c>
    </row>
    <row r="3089" spans="1:3" ht="11.25" x14ac:dyDescent="0.2">
      <c r="A3089" t="s">
        <v>3152</v>
      </c>
      <c r="B3089" t="s">
        <v>3144</v>
      </c>
      <c r="C3089">
        <v>898.03</v>
      </c>
    </row>
    <row r="3090" spans="1:3" ht="11.25" x14ac:dyDescent="0.2">
      <c r="A3090" t="s">
        <v>3186</v>
      </c>
      <c r="B3090" t="s">
        <v>3144</v>
      </c>
      <c r="C3090">
        <v>898.03</v>
      </c>
    </row>
    <row r="3091" spans="1:3" ht="11.25" x14ac:dyDescent="0.2">
      <c r="A3091" t="s">
        <v>3137</v>
      </c>
      <c r="B3091" t="s">
        <v>3122</v>
      </c>
      <c r="C3091">
        <v>962.49</v>
      </c>
    </row>
    <row r="3092" spans="1:3" ht="11.25" x14ac:dyDescent="0.2">
      <c r="A3092" t="s">
        <v>3134</v>
      </c>
      <c r="B3092" t="s">
        <v>3130</v>
      </c>
      <c r="C3092">
        <v>1160.5</v>
      </c>
    </row>
    <row r="3093" spans="1:3" ht="11.25" x14ac:dyDescent="0.2">
      <c r="A3093" t="s">
        <v>3159</v>
      </c>
      <c r="B3093" t="s">
        <v>3130</v>
      </c>
      <c r="C3093">
        <v>1160.5</v>
      </c>
    </row>
    <row r="3094" spans="1:3" ht="11.25" x14ac:dyDescent="0.2">
      <c r="A3094" t="s">
        <v>3140</v>
      </c>
      <c r="B3094" t="s">
        <v>3122</v>
      </c>
      <c r="C3094">
        <v>962.49</v>
      </c>
    </row>
    <row r="3095" spans="1:3" ht="11.25" x14ac:dyDescent="0.2">
      <c r="A3095" t="s">
        <v>3229</v>
      </c>
      <c r="B3095" t="s">
        <v>3130</v>
      </c>
      <c r="C3095">
        <v>1160.5</v>
      </c>
    </row>
    <row r="3096" spans="1:3" ht="11.25" x14ac:dyDescent="0.2">
      <c r="A3096" t="s">
        <v>3195</v>
      </c>
      <c r="B3096" t="s">
        <v>3122</v>
      </c>
      <c r="C3096">
        <v>962.49</v>
      </c>
    </row>
    <row r="3097" spans="1:3" ht="11.25" x14ac:dyDescent="0.2">
      <c r="A3097" t="s">
        <v>3133</v>
      </c>
      <c r="B3097" t="s">
        <v>3130</v>
      </c>
      <c r="C3097">
        <v>1160.5</v>
      </c>
    </row>
    <row r="3098" spans="1:3" ht="11.25" x14ac:dyDescent="0.2">
      <c r="A3098" t="s">
        <v>3206</v>
      </c>
      <c r="B3098" t="s">
        <v>3122</v>
      </c>
      <c r="C3098">
        <v>962.49</v>
      </c>
    </row>
    <row r="3099" spans="1:3" ht="11.25" x14ac:dyDescent="0.2">
      <c r="A3099" t="s">
        <v>3129</v>
      </c>
      <c r="B3099" t="s">
        <v>3130</v>
      </c>
      <c r="C3099">
        <v>1160.5</v>
      </c>
    </row>
    <row r="3100" spans="1:3" ht="11.25" x14ac:dyDescent="0.2">
      <c r="A3100" t="s">
        <v>3205</v>
      </c>
      <c r="B3100" t="s">
        <v>3122</v>
      </c>
      <c r="C3100">
        <v>962.49</v>
      </c>
    </row>
    <row r="3101" spans="1:3" ht="11.25" x14ac:dyDescent="0.2">
      <c r="A3101" t="s">
        <v>3135</v>
      </c>
      <c r="B3101" t="s">
        <v>3130</v>
      </c>
      <c r="C3101">
        <v>1160.5</v>
      </c>
    </row>
    <row r="3102" spans="1:3" ht="11.25" x14ac:dyDescent="0.2">
      <c r="A3102" t="s">
        <v>3214</v>
      </c>
      <c r="B3102" t="s">
        <v>3215</v>
      </c>
      <c r="C3102">
        <v>91726.89</v>
      </c>
    </row>
    <row r="3103" spans="1:3" ht="11.25" x14ac:dyDescent="0.2">
      <c r="A3103" t="s">
        <v>3232</v>
      </c>
      <c r="B3103" t="s">
        <v>3122</v>
      </c>
      <c r="C3103">
        <v>962.49</v>
      </c>
    </row>
    <row r="3104" spans="1:3" ht="11.25" x14ac:dyDescent="0.2">
      <c r="A3104" t="s">
        <v>3127</v>
      </c>
      <c r="B3104" t="s">
        <v>3122</v>
      </c>
      <c r="C3104">
        <v>962.49</v>
      </c>
    </row>
    <row r="3105" spans="1:3" ht="11.25" x14ac:dyDescent="0.2">
      <c r="A3105" t="s">
        <v>3141</v>
      </c>
      <c r="B3105" t="s">
        <v>3122</v>
      </c>
      <c r="C3105">
        <v>962.49</v>
      </c>
    </row>
    <row r="3106" spans="1:3" ht="11.25" x14ac:dyDescent="0.2">
      <c r="A3106" t="s">
        <v>3124</v>
      </c>
      <c r="B3106" t="s">
        <v>3122</v>
      </c>
      <c r="C3106">
        <v>962.49</v>
      </c>
    </row>
    <row r="3107" spans="1:3" ht="11.25" x14ac:dyDescent="0.2">
      <c r="A3107" t="s">
        <v>3200</v>
      </c>
      <c r="B3107" t="s">
        <v>3122</v>
      </c>
      <c r="C3107">
        <v>962.49</v>
      </c>
    </row>
    <row r="3108" spans="1:3" ht="11.25" x14ac:dyDescent="0.2">
      <c r="A3108" t="s">
        <v>3234</v>
      </c>
      <c r="B3108" t="s">
        <v>3144</v>
      </c>
      <c r="C3108">
        <v>898.03</v>
      </c>
    </row>
    <row r="3109" spans="1:3" ht="11.25" x14ac:dyDescent="0.2">
      <c r="A3109" t="s">
        <v>3240</v>
      </c>
      <c r="B3109" t="s">
        <v>3241</v>
      </c>
      <c r="C3109">
        <v>4176</v>
      </c>
    </row>
    <row r="3110" spans="1:3" ht="11.25" x14ac:dyDescent="0.2">
      <c r="A3110" t="s">
        <v>4240</v>
      </c>
      <c r="B3110" t="s">
        <v>4241</v>
      </c>
      <c r="C3110">
        <v>8190</v>
      </c>
    </row>
    <row r="3111" spans="1:3" ht="11.25" x14ac:dyDescent="0.2">
      <c r="A3111" t="s">
        <v>3235</v>
      </c>
      <c r="B3111" t="s">
        <v>3236</v>
      </c>
      <c r="C3111">
        <v>1867.5</v>
      </c>
    </row>
    <row r="3112" spans="1:3" ht="11.25" x14ac:dyDescent="0.2">
      <c r="A3112" t="s">
        <v>3237</v>
      </c>
      <c r="B3112" t="s">
        <v>3238</v>
      </c>
      <c r="C3112">
        <v>1165.8</v>
      </c>
    </row>
    <row r="3113" spans="1:3" ht="11.25" x14ac:dyDescent="0.2">
      <c r="A3113" t="s">
        <v>3877</v>
      </c>
      <c r="B3113" t="s">
        <v>3878</v>
      </c>
      <c r="C3113">
        <v>2632.5</v>
      </c>
    </row>
    <row r="3114" spans="1:3" ht="11.25" x14ac:dyDescent="0.2">
      <c r="A3114" t="s">
        <v>3879</v>
      </c>
      <c r="B3114" t="s">
        <v>3878</v>
      </c>
      <c r="C3114">
        <v>2632.5</v>
      </c>
    </row>
    <row r="3115" spans="1:3" ht="11.25" x14ac:dyDescent="0.2">
      <c r="A3115" t="s">
        <v>4238</v>
      </c>
      <c r="B3115" t="s">
        <v>4239</v>
      </c>
      <c r="C3115">
        <v>7702.49</v>
      </c>
    </row>
    <row r="3116" spans="1:3" ht="11.25" x14ac:dyDescent="0.2">
      <c r="A3116" t="s">
        <v>4242</v>
      </c>
      <c r="B3116" t="s">
        <v>4241</v>
      </c>
      <c r="C3116">
        <v>8190</v>
      </c>
    </row>
    <row r="3117" spans="1:3" ht="11.25" x14ac:dyDescent="0.2">
      <c r="A3117" t="s">
        <v>3500</v>
      </c>
      <c r="B3117" t="s">
        <v>3501</v>
      </c>
      <c r="C3117">
        <v>1716.67</v>
      </c>
    </row>
    <row r="3118" spans="1:3" ht="11.25" x14ac:dyDescent="0.2">
      <c r="A3118" t="s">
        <v>3239</v>
      </c>
      <c r="B3118" t="s">
        <v>3499</v>
      </c>
      <c r="C3118">
        <v>1618.2</v>
      </c>
    </row>
    <row r="3119" spans="1:3" ht="11.25" x14ac:dyDescent="0.2">
      <c r="A3119" t="s">
        <v>3289</v>
      </c>
      <c r="B3119" t="s">
        <v>3246</v>
      </c>
      <c r="C3119">
        <v>9135</v>
      </c>
    </row>
    <row r="3120" spans="1:3" ht="11.25" x14ac:dyDescent="0.2">
      <c r="A3120" t="s">
        <v>3265</v>
      </c>
      <c r="B3120" t="s">
        <v>3246</v>
      </c>
      <c r="C3120">
        <v>9135</v>
      </c>
    </row>
    <row r="3121" spans="1:3" ht="11.25" x14ac:dyDescent="0.2">
      <c r="A3121" t="s">
        <v>3258</v>
      </c>
      <c r="B3121" t="s">
        <v>3259</v>
      </c>
      <c r="C3121">
        <v>158573.94</v>
      </c>
    </row>
    <row r="3122" spans="1:3" ht="11.25" x14ac:dyDescent="0.2">
      <c r="A3122" t="s">
        <v>3283</v>
      </c>
      <c r="B3122" t="s">
        <v>3284</v>
      </c>
      <c r="C3122">
        <v>1723.47</v>
      </c>
    </row>
    <row r="3123" spans="1:3" ht="11.25" x14ac:dyDescent="0.2">
      <c r="A3123" t="s">
        <v>3279</v>
      </c>
      <c r="B3123" t="s">
        <v>3255</v>
      </c>
      <c r="C3123">
        <v>1065.27</v>
      </c>
    </row>
    <row r="3124" spans="1:3" ht="11.25" x14ac:dyDescent="0.2">
      <c r="A3124" t="s">
        <v>3281</v>
      </c>
      <c r="B3124" t="s">
        <v>3255</v>
      </c>
      <c r="C3124">
        <v>1065.27</v>
      </c>
    </row>
    <row r="3125" spans="1:3" ht="11.25" x14ac:dyDescent="0.2">
      <c r="A3125" t="s">
        <v>3275</v>
      </c>
      <c r="B3125" t="s">
        <v>3255</v>
      </c>
      <c r="C3125">
        <v>1065.27</v>
      </c>
    </row>
    <row r="3126" spans="1:3" ht="11.25" x14ac:dyDescent="0.2">
      <c r="A3126" t="s">
        <v>3278</v>
      </c>
      <c r="B3126" t="s">
        <v>3255</v>
      </c>
      <c r="C3126">
        <v>1065.27</v>
      </c>
    </row>
    <row r="3127" spans="1:3" ht="11.25" x14ac:dyDescent="0.2">
      <c r="A3127" t="s">
        <v>3272</v>
      </c>
      <c r="B3127" t="s">
        <v>3243</v>
      </c>
      <c r="C3127">
        <v>383.33</v>
      </c>
    </row>
    <row r="3128" spans="1:3" ht="11.25" x14ac:dyDescent="0.2">
      <c r="A3128" t="s">
        <v>3260</v>
      </c>
      <c r="B3128" t="s">
        <v>3261</v>
      </c>
      <c r="C3128">
        <v>21250</v>
      </c>
    </row>
    <row r="3129" spans="1:3" ht="11.25" x14ac:dyDescent="0.2">
      <c r="A3129" t="s">
        <v>3290</v>
      </c>
      <c r="B3129" t="s">
        <v>3261</v>
      </c>
      <c r="C3129">
        <v>21250</v>
      </c>
    </row>
    <row r="3130" spans="1:3" ht="11.25" x14ac:dyDescent="0.2">
      <c r="A3130" t="s">
        <v>3245</v>
      </c>
      <c r="B3130" t="s">
        <v>3246</v>
      </c>
      <c r="C3130">
        <v>9135</v>
      </c>
    </row>
    <row r="3131" spans="1:3" ht="11.25" x14ac:dyDescent="0.2">
      <c r="A3131" t="s">
        <v>3262</v>
      </c>
      <c r="B3131" t="s">
        <v>3246</v>
      </c>
      <c r="C3131">
        <v>9135</v>
      </c>
    </row>
    <row r="3132" spans="1:3" ht="11.25" x14ac:dyDescent="0.2">
      <c r="A3132" t="s">
        <v>3268</v>
      </c>
      <c r="B3132" t="s">
        <v>3243</v>
      </c>
      <c r="C3132">
        <v>383.33</v>
      </c>
    </row>
    <row r="3133" spans="1:3" ht="11.25" x14ac:dyDescent="0.2">
      <c r="A3133" t="s">
        <v>3247</v>
      </c>
      <c r="B3133" t="s">
        <v>3243</v>
      </c>
      <c r="C3133">
        <v>383.33</v>
      </c>
    </row>
    <row r="3134" spans="1:3" ht="11.25" x14ac:dyDescent="0.2">
      <c r="A3134" t="s">
        <v>3266</v>
      </c>
      <c r="B3134" t="s">
        <v>3243</v>
      </c>
      <c r="C3134">
        <v>383.33</v>
      </c>
    </row>
    <row r="3135" spans="1:3" ht="11.25" x14ac:dyDescent="0.2">
      <c r="A3135" t="s">
        <v>3251</v>
      </c>
      <c r="B3135" t="s">
        <v>3243</v>
      </c>
      <c r="C3135">
        <v>383.33</v>
      </c>
    </row>
    <row r="3136" spans="1:3" ht="11.25" x14ac:dyDescent="0.2">
      <c r="A3136" t="s">
        <v>3269</v>
      </c>
      <c r="B3136" t="s">
        <v>3270</v>
      </c>
      <c r="C3136">
        <v>74416.66</v>
      </c>
    </row>
    <row r="3137" spans="1:3" ht="11.25" x14ac:dyDescent="0.2">
      <c r="A3137" t="s">
        <v>3274</v>
      </c>
      <c r="B3137" t="s">
        <v>3243</v>
      </c>
      <c r="C3137">
        <v>383.33</v>
      </c>
    </row>
    <row r="3138" spans="1:3" ht="11.25" x14ac:dyDescent="0.2">
      <c r="A3138" t="s">
        <v>3285</v>
      </c>
      <c r="B3138" t="s">
        <v>3255</v>
      </c>
      <c r="C3138">
        <v>1065.27</v>
      </c>
    </row>
    <row r="3139" spans="1:3" ht="11.25" x14ac:dyDescent="0.2">
      <c r="A3139" t="s">
        <v>3293</v>
      </c>
      <c r="B3139" t="s">
        <v>3255</v>
      </c>
      <c r="C3139">
        <v>1065.27</v>
      </c>
    </row>
    <row r="3140" spans="1:3" ht="11.25" x14ac:dyDescent="0.2">
      <c r="A3140" t="s">
        <v>3252</v>
      </c>
      <c r="B3140" t="s">
        <v>3253</v>
      </c>
      <c r="C3140">
        <v>49999.6</v>
      </c>
    </row>
    <row r="3141" spans="1:3" ht="11.25" x14ac:dyDescent="0.2">
      <c r="A3141" t="s">
        <v>3257</v>
      </c>
      <c r="B3141" t="s">
        <v>3088</v>
      </c>
      <c r="C3141">
        <v>105000</v>
      </c>
    </row>
    <row r="3142" spans="1:3" ht="11.25" x14ac:dyDescent="0.2">
      <c r="A3142" t="s">
        <v>3291</v>
      </c>
      <c r="B3142" t="s">
        <v>3255</v>
      </c>
      <c r="C3142">
        <v>1065.27</v>
      </c>
    </row>
    <row r="3143" spans="1:3" ht="11.25" x14ac:dyDescent="0.2">
      <c r="A3143" t="s">
        <v>3282</v>
      </c>
      <c r="B3143" t="s">
        <v>3255</v>
      </c>
      <c r="C3143">
        <v>1065.27</v>
      </c>
    </row>
    <row r="3144" spans="1:3" ht="11.25" x14ac:dyDescent="0.2">
      <c r="A3144" t="s">
        <v>3277</v>
      </c>
      <c r="B3144" t="s">
        <v>3255</v>
      </c>
      <c r="C3144">
        <v>1065.27</v>
      </c>
    </row>
    <row r="3145" spans="1:3" ht="11.25" x14ac:dyDescent="0.2">
      <c r="A3145" t="s">
        <v>3286</v>
      </c>
      <c r="B3145" t="s">
        <v>3243</v>
      </c>
      <c r="C3145">
        <v>383.33</v>
      </c>
    </row>
    <row r="3146" spans="1:3" ht="11.25" x14ac:dyDescent="0.2">
      <c r="A3146" t="s">
        <v>3250</v>
      </c>
      <c r="B3146" t="s">
        <v>3243</v>
      </c>
      <c r="C3146">
        <v>383.33</v>
      </c>
    </row>
    <row r="3147" spans="1:3" ht="11.25" x14ac:dyDescent="0.2">
      <c r="A3147" t="s">
        <v>3244</v>
      </c>
      <c r="B3147" t="s">
        <v>3243</v>
      </c>
      <c r="C3147">
        <v>383.33</v>
      </c>
    </row>
    <row r="3148" spans="1:3" ht="11.25" x14ac:dyDescent="0.2">
      <c r="A3148" t="s">
        <v>3248</v>
      </c>
      <c r="B3148" t="s">
        <v>3249</v>
      </c>
      <c r="C3148">
        <v>472883.66</v>
      </c>
    </row>
    <row r="3149" spans="1:3" ht="11.25" x14ac:dyDescent="0.2">
      <c r="A3149" t="s">
        <v>3280</v>
      </c>
      <c r="B3149" t="s">
        <v>3255</v>
      </c>
      <c r="C3149">
        <v>1065.27</v>
      </c>
    </row>
    <row r="3150" spans="1:3" ht="11.25" x14ac:dyDescent="0.2">
      <c r="A3150" t="s">
        <v>3256</v>
      </c>
      <c r="B3150" t="s">
        <v>3255</v>
      </c>
      <c r="C3150">
        <v>1065.27</v>
      </c>
    </row>
    <row r="3151" spans="1:3" ht="11.25" x14ac:dyDescent="0.2">
      <c r="A3151" t="s">
        <v>3273</v>
      </c>
      <c r="B3151" t="s">
        <v>3243</v>
      </c>
      <c r="C3151">
        <v>383.33</v>
      </c>
    </row>
    <row r="3152" spans="1:3" ht="11.25" x14ac:dyDescent="0.2">
      <c r="A3152" t="s">
        <v>3267</v>
      </c>
      <c r="B3152" t="s">
        <v>3243</v>
      </c>
      <c r="C3152">
        <v>383.33</v>
      </c>
    </row>
    <row r="3153" spans="1:3" ht="11.25" x14ac:dyDescent="0.2">
      <c r="A3153" t="s">
        <v>3242</v>
      </c>
      <c r="B3153" t="s">
        <v>3243</v>
      </c>
      <c r="C3153">
        <v>383.33</v>
      </c>
    </row>
    <row r="3154" spans="1:3" ht="11.25" x14ac:dyDescent="0.2">
      <c r="A3154" t="s">
        <v>3287</v>
      </c>
      <c r="B3154" t="s">
        <v>3243</v>
      </c>
      <c r="C3154">
        <v>383.33</v>
      </c>
    </row>
    <row r="3155" spans="1:3" ht="11.25" x14ac:dyDescent="0.2">
      <c r="A3155" t="s">
        <v>3288</v>
      </c>
      <c r="B3155" t="s">
        <v>3243</v>
      </c>
      <c r="C3155">
        <v>383.33</v>
      </c>
    </row>
    <row r="3156" spans="1:3" ht="11.25" x14ac:dyDescent="0.2">
      <c r="A3156" t="s">
        <v>3254</v>
      </c>
      <c r="B3156" t="s">
        <v>3255</v>
      </c>
      <c r="C3156">
        <v>1065.27</v>
      </c>
    </row>
    <row r="3157" spans="1:3" ht="11.25" x14ac:dyDescent="0.2">
      <c r="A3157" t="s">
        <v>3271</v>
      </c>
      <c r="B3157" t="s">
        <v>3243</v>
      </c>
      <c r="C3157">
        <v>383.33</v>
      </c>
    </row>
    <row r="3158" spans="1:3" ht="11.25" x14ac:dyDescent="0.2">
      <c r="A3158" t="s">
        <v>3276</v>
      </c>
      <c r="B3158" t="s">
        <v>3255</v>
      </c>
      <c r="C3158">
        <v>1065.27</v>
      </c>
    </row>
    <row r="3159" spans="1:3" ht="11.25" x14ac:dyDescent="0.2">
      <c r="A3159" t="s">
        <v>3292</v>
      </c>
      <c r="B3159" t="s">
        <v>3255</v>
      </c>
      <c r="C3159">
        <v>1065.27</v>
      </c>
    </row>
    <row r="3160" spans="1:3" ht="11.25" x14ac:dyDescent="0.2">
      <c r="A3160" t="s">
        <v>3263</v>
      </c>
      <c r="B3160" t="s">
        <v>3264</v>
      </c>
      <c r="C3160">
        <v>754600</v>
      </c>
    </row>
    <row r="3161" spans="1:3" ht="11.25" x14ac:dyDescent="0.2">
      <c r="A3161" t="s">
        <v>3294</v>
      </c>
      <c r="C3161">
        <v>23044903.34</v>
      </c>
    </row>
    <row r="3162" spans="1:3" ht="11.25" x14ac:dyDescent="0.2"/>
    <row r="3163" spans="1:3" ht="11.25" x14ac:dyDescent="0.2"/>
    <row r="3164" spans="1:3" ht="11.25" x14ac:dyDescent="0.2"/>
    <row r="3165" spans="1:3" ht="11.25" x14ac:dyDescent="0.2"/>
    <row r="3166" spans="1:3" ht="11.25" x14ac:dyDescent="0.2"/>
    <row r="3167" spans="1:3" ht="11.25" x14ac:dyDescent="0.2"/>
    <row r="3168" spans="1:3" ht="11.25" x14ac:dyDescent="0.2"/>
    <row r="3169" ht="11.25" x14ac:dyDescent="0.2"/>
    <row r="3170" ht="11.25" x14ac:dyDescent="0.2"/>
    <row r="3171" ht="11.25" x14ac:dyDescent="0.2"/>
    <row r="3172" ht="11.25" x14ac:dyDescent="0.2"/>
    <row r="3173" ht="11.25" x14ac:dyDescent="0.2"/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selection activeCell="E19" sqref="E19"/>
    </sheetView>
  </sheetViews>
  <sheetFormatPr baseColWidth="10" defaultRowHeight="11.25" x14ac:dyDescent="0.2"/>
  <cols>
    <col min="1" max="1" width="18" bestFit="1" customWidth="1"/>
    <col min="2" max="2" width="70.83203125" customWidth="1"/>
    <col min="3" max="3" width="32.83203125" customWidth="1"/>
  </cols>
  <sheetData>
    <row r="1" spans="1:3" ht="39.950000000000003" customHeight="1" x14ac:dyDescent="0.2">
      <c r="A1" s="568" t="s">
        <v>4536</v>
      </c>
      <c r="B1" s="569"/>
      <c r="C1" s="570"/>
    </row>
    <row r="2" spans="1:3" ht="33.75" customHeight="1" x14ac:dyDescent="0.2">
      <c r="A2" s="373" t="s">
        <v>414</v>
      </c>
      <c r="B2" s="373" t="s">
        <v>3295</v>
      </c>
      <c r="C2" s="373" t="s">
        <v>416</v>
      </c>
    </row>
    <row r="3" spans="1:3" x14ac:dyDescent="0.2">
      <c r="A3" s="527" t="s">
        <v>138</v>
      </c>
      <c r="B3" s="527" t="s">
        <v>215</v>
      </c>
      <c r="C3" s="528">
        <v>81008785.689999998</v>
      </c>
    </row>
    <row r="4" spans="1:3" x14ac:dyDescent="0.2">
      <c r="A4" s="527" t="s">
        <v>3320</v>
      </c>
      <c r="B4" s="532" t="s">
        <v>3321</v>
      </c>
      <c r="C4" s="533">
        <v>466752.23</v>
      </c>
    </row>
    <row r="5" spans="1:3" x14ac:dyDescent="0.2">
      <c r="A5" s="527" t="s">
        <v>3296</v>
      </c>
      <c r="B5" s="532" t="s">
        <v>3297</v>
      </c>
      <c r="C5" s="533">
        <v>317536.65999999997</v>
      </c>
    </row>
    <row r="6" spans="1:3" x14ac:dyDescent="0.2">
      <c r="A6" s="1" t="s">
        <v>3314</v>
      </c>
      <c r="B6" s="95" t="s">
        <v>3315</v>
      </c>
      <c r="C6" s="1">
        <v>298126.89</v>
      </c>
    </row>
    <row r="7" spans="1:3" x14ac:dyDescent="0.2">
      <c r="A7" s="1" t="s">
        <v>3326</v>
      </c>
      <c r="B7" s="95" t="s">
        <v>3327</v>
      </c>
      <c r="C7" s="534">
        <v>980917.06</v>
      </c>
    </row>
    <row r="8" spans="1:3" x14ac:dyDescent="0.2">
      <c r="A8" s="527" t="s">
        <v>3308</v>
      </c>
      <c r="B8" s="532" t="s">
        <v>3309</v>
      </c>
      <c r="C8" s="533">
        <v>466702.28</v>
      </c>
    </row>
    <row r="9" spans="1:3" x14ac:dyDescent="0.2">
      <c r="A9" s="527" t="s">
        <v>3324</v>
      </c>
      <c r="B9" s="532" t="s">
        <v>3325</v>
      </c>
      <c r="C9" s="533">
        <v>1899039.53</v>
      </c>
    </row>
    <row r="10" spans="1:3" x14ac:dyDescent="0.2">
      <c r="A10" s="527" t="s">
        <v>3848</v>
      </c>
      <c r="B10" s="532" t="s">
        <v>3849</v>
      </c>
      <c r="C10" s="533">
        <v>3196786.05</v>
      </c>
    </row>
    <row r="11" spans="1:3" x14ac:dyDescent="0.2">
      <c r="A11" s="527" t="s">
        <v>3304</v>
      </c>
      <c r="B11" s="532" t="s">
        <v>3305</v>
      </c>
      <c r="C11" s="533">
        <v>3239106.5600000001</v>
      </c>
    </row>
    <row r="12" spans="1:3" x14ac:dyDescent="0.2">
      <c r="A12" s="527" t="s">
        <v>3322</v>
      </c>
      <c r="B12" s="532" t="s">
        <v>3323</v>
      </c>
      <c r="C12" s="533">
        <v>658767.63</v>
      </c>
    </row>
    <row r="13" spans="1:3" x14ac:dyDescent="0.2">
      <c r="A13" s="527" t="s">
        <v>3298</v>
      </c>
      <c r="B13" s="532" t="s">
        <v>3299</v>
      </c>
      <c r="C13" s="533">
        <v>16771711.49</v>
      </c>
    </row>
    <row r="14" spans="1:3" x14ac:dyDescent="0.2">
      <c r="A14" s="527" t="s">
        <v>3328</v>
      </c>
      <c r="B14" s="532" t="s">
        <v>3329</v>
      </c>
      <c r="C14" s="533">
        <v>998331.04</v>
      </c>
    </row>
    <row r="15" spans="1:3" x14ac:dyDescent="0.2">
      <c r="A15" s="527" t="s">
        <v>3502</v>
      </c>
      <c r="B15" s="532" t="s">
        <v>3503</v>
      </c>
      <c r="C15" s="533">
        <v>360184.35</v>
      </c>
    </row>
    <row r="16" spans="1:3" x14ac:dyDescent="0.2">
      <c r="A16" s="527" t="s">
        <v>3316</v>
      </c>
      <c r="B16" s="532" t="s">
        <v>3317</v>
      </c>
      <c r="C16" s="533">
        <v>2371129.9500000002</v>
      </c>
    </row>
    <row r="17" spans="1:3" x14ac:dyDescent="0.2">
      <c r="A17" s="527" t="s">
        <v>3306</v>
      </c>
      <c r="B17" s="532" t="s">
        <v>3307</v>
      </c>
      <c r="C17" s="533">
        <v>4819748.03</v>
      </c>
    </row>
    <row r="18" spans="1:3" x14ac:dyDescent="0.2">
      <c r="A18" s="527" t="s">
        <v>3310</v>
      </c>
      <c r="B18" s="532" t="s">
        <v>3311</v>
      </c>
      <c r="C18" s="533">
        <v>526305.54</v>
      </c>
    </row>
    <row r="19" spans="1:3" x14ac:dyDescent="0.2">
      <c r="A19" s="527" t="s">
        <v>3312</v>
      </c>
      <c r="B19" s="532" t="s">
        <v>3313</v>
      </c>
      <c r="C19" s="533">
        <v>660891.5</v>
      </c>
    </row>
    <row r="20" spans="1:3" x14ac:dyDescent="0.2">
      <c r="A20" s="527" t="s">
        <v>3318</v>
      </c>
      <c r="B20" s="532" t="s">
        <v>3319</v>
      </c>
      <c r="C20" s="533">
        <v>1776054.41</v>
      </c>
    </row>
    <row r="21" spans="1:3" x14ac:dyDescent="0.2">
      <c r="A21" s="527" t="s">
        <v>3302</v>
      </c>
      <c r="B21" s="532" t="s">
        <v>3303</v>
      </c>
      <c r="C21" s="533">
        <v>17109048.629999999</v>
      </c>
    </row>
    <row r="22" spans="1:3" x14ac:dyDescent="0.2">
      <c r="A22" s="527" t="s">
        <v>3300</v>
      </c>
      <c r="B22" s="535" t="s">
        <v>3301</v>
      </c>
      <c r="C22" s="533">
        <v>3059658.91</v>
      </c>
    </row>
    <row r="23" spans="1:3" x14ac:dyDescent="0.2">
      <c r="A23" s="527" t="s">
        <v>3330</v>
      </c>
      <c r="B23" s="532" t="s">
        <v>3331</v>
      </c>
      <c r="C23" s="533">
        <v>21031986.949999999</v>
      </c>
    </row>
    <row r="24" spans="1:3" x14ac:dyDescent="0.2">
      <c r="A24" s="527"/>
      <c r="B24" s="532"/>
      <c r="C24" s="533"/>
    </row>
    <row r="25" spans="1:3" x14ac:dyDescent="0.2">
      <c r="A25" s="531"/>
      <c r="B25" s="536"/>
      <c r="C25" s="537"/>
    </row>
    <row r="26" spans="1:3" x14ac:dyDescent="0.2">
      <c r="A26" s="531"/>
      <c r="B26" s="536"/>
      <c r="C26" s="537"/>
    </row>
    <row r="27" spans="1:3" x14ac:dyDescent="0.2">
      <c r="A27" s="531"/>
      <c r="B27" s="536"/>
      <c r="C27" s="537"/>
    </row>
    <row r="28" spans="1:3" x14ac:dyDescent="0.2">
      <c r="A28" s="531"/>
      <c r="B28" s="536"/>
      <c r="C28" s="537"/>
    </row>
    <row r="29" spans="1:3" x14ac:dyDescent="0.2">
      <c r="A29" s="531"/>
      <c r="B29" s="536"/>
      <c r="C29" s="537"/>
    </row>
    <row r="30" spans="1:3" x14ac:dyDescent="0.2">
      <c r="A30" s="531"/>
      <c r="B30" s="536"/>
      <c r="C30" s="537"/>
    </row>
    <row r="31" spans="1:3" x14ac:dyDescent="0.2">
      <c r="A31" s="531"/>
      <c r="B31" s="536"/>
      <c r="C31" s="537"/>
    </row>
    <row r="32" spans="1:3" x14ac:dyDescent="0.2">
      <c r="A32" s="531"/>
      <c r="B32" s="536"/>
      <c r="C32" s="537"/>
    </row>
    <row r="33" spans="1:3" x14ac:dyDescent="0.2">
      <c r="A33" s="531"/>
      <c r="B33" s="536"/>
      <c r="C33" s="537"/>
    </row>
    <row r="34" spans="1:3" x14ac:dyDescent="0.2">
      <c r="A34" s="531"/>
      <c r="B34" s="536"/>
      <c r="C34" s="537"/>
    </row>
    <row r="35" spans="1:3" x14ac:dyDescent="0.2">
      <c r="A35" s="531"/>
      <c r="B35" s="536"/>
      <c r="C35" s="537"/>
    </row>
    <row r="36" spans="1:3" x14ac:dyDescent="0.2">
      <c r="A36" s="531"/>
      <c r="B36" s="536"/>
      <c r="C36" s="537"/>
    </row>
    <row r="37" spans="1:3" x14ac:dyDescent="0.2">
      <c r="A37" s="531"/>
      <c r="B37" s="536"/>
      <c r="C37" s="537"/>
    </row>
    <row r="38" spans="1:3" x14ac:dyDescent="0.2">
      <c r="A38" s="531"/>
      <c r="B38" s="536"/>
      <c r="C38" s="537"/>
    </row>
    <row r="39" spans="1:3" x14ac:dyDescent="0.2">
      <c r="A39" s="531"/>
      <c r="B39" s="536"/>
      <c r="C39" s="537"/>
    </row>
    <row r="40" spans="1:3" x14ac:dyDescent="0.2">
      <c r="A40" s="531"/>
      <c r="B40" s="536"/>
      <c r="C40" s="537"/>
    </row>
    <row r="41" spans="1:3" x14ac:dyDescent="0.2">
      <c r="A41" s="531"/>
      <c r="B41" s="536"/>
      <c r="C41" s="537"/>
    </row>
    <row r="42" spans="1:3" x14ac:dyDescent="0.2">
      <c r="A42" s="531"/>
      <c r="B42" s="536"/>
      <c r="C42" s="537"/>
    </row>
    <row r="43" spans="1:3" x14ac:dyDescent="0.2">
      <c r="A43" s="531"/>
      <c r="B43" s="536"/>
      <c r="C43" s="537"/>
    </row>
    <row r="44" spans="1:3" x14ac:dyDescent="0.2">
      <c r="A44" s="531"/>
      <c r="B44" s="536"/>
      <c r="C44" s="537"/>
    </row>
    <row r="45" spans="1:3" x14ac:dyDescent="0.2">
      <c r="A45" s="531"/>
      <c r="B45" s="536"/>
      <c r="C45" s="537"/>
    </row>
    <row r="46" spans="1:3" x14ac:dyDescent="0.2">
      <c r="A46" s="531"/>
      <c r="B46" s="536"/>
      <c r="C46" s="537"/>
    </row>
    <row r="47" spans="1:3" x14ac:dyDescent="0.2">
      <c r="A47" s="531"/>
      <c r="B47" s="536"/>
      <c r="C47" s="537"/>
    </row>
    <row r="48" spans="1:3" x14ac:dyDescent="0.2">
      <c r="A48" s="531"/>
      <c r="B48" s="536"/>
      <c r="C48" s="537"/>
    </row>
    <row r="49" spans="1:3" x14ac:dyDescent="0.2">
      <c r="A49" s="531"/>
      <c r="B49" s="536"/>
      <c r="C49" s="537"/>
    </row>
    <row r="50" spans="1:3" x14ac:dyDescent="0.2">
      <c r="A50" s="531"/>
      <c r="B50" s="536"/>
      <c r="C50" s="537"/>
    </row>
    <row r="51" spans="1:3" x14ac:dyDescent="0.2">
      <c r="A51" s="531"/>
      <c r="B51" s="536"/>
      <c r="C51" s="537"/>
    </row>
    <row r="52" spans="1:3" x14ac:dyDescent="0.2">
      <c r="A52" s="531"/>
      <c r="B52" s="536"/>
      <c r="C52" s="537"/>
    </row>
    <row r="53" spans="1:3" x14ac:dyDescent="0.2">
      <c r="A53" s="531"/>
      <c r="B53" s="536"/>
      <c r="C53" s="537"/>
    </row>
    <row r="54" spans="1:3" x14ac:dyDescent="0.2">
      <c r="A54" s="531"/>
      <c r="B54" s="536"/>
      <c r="C54" s="537"/>
    </row>
    <row r="55" spans="1:3" x14ac:dyDescent="0.2">
      <c r="A55" s="531"/>
      <c r="B55" s="536"/>
      <c r="C55" s="537"/>
    </row>
    <row r="56" spans="1:3" x14ac:dyDescent="0.2">
      <c r="A56" s="531"/>
      <c r="B56" s="536"/>
      <c r="C56" s="537"/>
    </row>
    <row r="57" spans="1:3" x14ac:dyDescent="0.2">
      <c r="A57" s="531"/>
      <c r="B57" s="536"/>
      <c r="C57" s="537"/>
    </row>
    <row r="58" spans="1:3" x14ac:dyDescent="0.2">
      <c r="A58" s="531"/>
      <c r="B58" s="536"/>
      <c r="C58" s="537"/>
    </row>
    <row r="59" spans="1:3" x14ac:dyDescent="0.2">
      <c r="A59" s="531"/>
      <c r="B59" s="536"/>
      <c r="C59" s="537"/>
    </row>
    <row r="60" spans="1:3" x14ac:dyDescent="0.2">
      <c r="A60" s="531"/>
      <c r="B60" s="536"/>
      <c r="C60" s="537"/>
    </row>
    <row r="61" spans="1:3" x14ac:dyDescent="0.2">
      <c r="A61" s="531"/>
      <c r="B61" s="536"/>
      <c r="C61" s="537"/>
    </row>
    <row r="62" spans="1:3" x14ac:dyDescent="0.2">
      <c r="A62" s="531"/>
      <c r="B62" s="536"/>
      <c r="C62" s="537"/>
    </row>
    <row r="63" spans="1:3" x14ac:dyDescent="0.2">
      <c r="A63" s="531"/>
      <c r="B63" s="536"/>
      <c r="C63" s="537"/>
    </row>
    <row r="64" spans="1:3" x14ac:dyDescent="0.2">
      <c r="A64" s="531"/>
      <c r="B64" s="536"/>
      <c r="C64" s="537"/>
    </row>
    <row r="65" spans="1:3" x14ac:dyDescent="0.2">
      <c r="A65" s="531"/>
      <c r="B65" s="536"/>
      <c r="C65" s="537"/>
    </row>
    <row r="66" spans="1:3" x14ac:dyDescent="0.2">
      <c r="A66" s="531"/>
      <c r="B66" s="536"/>
      <c r="C66" s="537"/>
    </row>
  </sheetData>
  <mergeCells count="1">
    <mergeCell ref="A1:C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8"/>
  <sheetViews>
    <sheetView workbookViewId="0">
      <selection activeCell="R36" sqref="R36"/>
    </sheetView>
  </sheetViews>
  <sheetFormatPr baseColWidth="10" defaultRowHeight="11.25" x14ac:dyDescent="0.2"/>
  <sheetData>
    <row r="1" ht="18.75" customHeight="1" x14ac:dyDescent="0.2"/>
    <row r="2" ht="13.5" customHeight="1" x14ac:dyDescent="0.2"/>
    <row r="37" spans="1:9" ht="15" x14ac:dyDescent="0.25">
      <c r="A37" s="372" t="s">
        <v>3527</v>
      </c>
      <c r="B37" s="55"/>
      <c r="C37" s="70"/>
      <c r="I37" s="372" t="s">
        <v>411</v>
      </c>
    </row>
    <row r="38" spans="1:9" x14ac:dyDescent="0.2">
      <c r="A38" s="55" t="s">
        <v>412</v>
      </c>
      <c r="B38" s="55"/>
      <c r="C38" s="55"/>
      <c r="I38" s="55" t="s">
        <v>413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drawing r:id="rId2"/>
  <legacyDrawing r:id="rId3"/>
  <oleObjects>
    <mc:AlternateContent xmlns:mc="http://schemas.openxmlformats.org/markup-compatibility/2006">
      <mc:Choice Requires="x14">
        <oleObject progId="Excel.Sheet.12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12</xdr:col>
                <xdr:colOff>666750</xdr:colOff>
                <xdr:row>32</xdr:row>
                <xdr:rowOff>133350</xdr:rowOff>
              </to>
            </anchor>
          </objectPr>
        </oleObject>
      </mc:Choice>
      <mc:Fallback>
        <oleObject progId="Excel.Sheet.12" shapeId="3073" r:id="rId4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229"/>
  <sheetViews>
    <sheetView topLeftCell="AX1" workbookViewId="0">
      <selection activeCell="BD30" sqref="BD30"/>
    </sheetView>
  </sheetViews>
  <sheetFormatPr baseColWidth="10" defaultColWidth="21.33203125" defaultRowHeight="11.25" x14ac:dyDescent="0.2"/>
  <cols>
    <col min="1" max="1" width="61.83203125" style="73" bestFit="1" customWidth="1"/>
    <col min="2" max="2" width="16.5" style="73" bestFit="1" customWidth="1"/>
    <col min="3" max="3" width="14.83203125" style="74" bestFit="1" customWidth="1"/>
    <col min="4" max="4" width="15.6640625" style="74" bestFit="1" customWidth="1"/>
    <col min="5" max="5" width="17.6640625" style="74" bestFit="1" customWidth="1"/>
    <col min="6" max="6" width="19.6640625" style="74" bestFit="1" customWidth="1"/>
    <col min="7" max="7" width="21.33203125" style="74"/>
    <col min="8" max="8" width="61.83203125" style="73" bestFit="1" customWidth="1"/>
    <col min="9" max="9" width="16.5" style="73" bestFit="1" customWidth="1"/>
    <col min="10" max="10" width="14.83203125" style="73" bestFit="1" customWidth="1"/>
    <col min="11" max="11" width="15.6640625" style="74" bestFit="1" customWidth="1"/>
    <col min="12" max="12" width="17.6640625" style="74" bestFit="1" customWidth="1"/>
    <col min="13" max="13" width="19.6640625" style="74" bestFit="1" customWidth="1"/>
    <col min="14" max="14" width="21.33203125" style="74"/>
    <col min="15" max="15" width="61.83203125" style="73" bestFit="1" customWidth="1"/>
    <col min="16" max="16" width="16.5" style="73" bestFit="1" customWidth="1"/>
    <col min="17" max="17" width="14.83203125" style="74" bestFit="1" customWidth="1"/>
    <col min="18" max="18" width="15.6640625" style="74" bestFit="1" customWidth="1"/>
    <col min="19" max="19" width="17.6640625" style="74" bestFit="1" customWidth="1"/>
    <col min="20" max="20" width="19.6640625" style="74" bestFit="1" customWidth="1"/>
    <col min="21" max="21" width="21.33203125" style="74"/>
    <col min="22" max="22" width="61.83203125" style="73" bestFit="1" customWidth="1"/>
    <col min="23" max="23" width="16.5" style="73" bestFit="1" customWidth="1"/>
    <col min="24" max="24" width="14.83203125" style="73" bestFit="1" customWidth="1"/>
    <col min="25" max="25" width="15.6640625" style="73" bestFit="1" customWidth="1"/>
    <col min="26" max="26" width="17.6640625" style="73" bestFit="1" customWidth="1"/>
    <col min="27" max="27" width="19.6640625" style="73" bestFit="1" customWidth="1"/>
    <col min="28" max="28" width="21.33203125" style="73"/>
    <col min="29" max="29" width="61.83203125" style="73" bestFit="1" customWidth="1"/>
    <col min="30" max="30" width="16.5" style="73" bestFit="1" customWidth="1"/>
    <col min="31" max="31" width="14.83203125" style="73" bestFit="1" customWidth="1"/>
    <col min="32" max="32" width="15.6640625" style="73" bestFit="1" customWidth="1"/>
    <col min="33" max="33" width="17.6640625" style="73" bestFit="1" customWidth="1"/>
    <col min="34" max="34" width="19.6640625" style="73" bestFit="1" customWidth="1"/>
    <col min="35" max="35" width="21.33203125" style="73"/>
    <col min="36" max="36" width="52.5" style="73" bestFit="1" customWidth="1"/>
    <col min="37" max="42" width="21.33203125" style="73"/>
    <col min="43" max="43" width="52.5" style="73" bestFit="1" customWidth="1"/>
    <col min="44" max="44" width="13.83203125" style="73" bestFit="1" customWidth="1"/>
    <col min="45" max="46" width="12.6640625" style="73" bestFit="1" customWidth="1"/>
    <col min="47" max="47" width="15.1640625" style="73" bestFit="1" customWidth="1"/>
    <col min="48" max="48" width="17.1640625" style="73" bestFit="1" customWidth="1"/>
    <col min="49" max="49" width="21.33203125" style="73"/>
    <col min="50" max="50" width="52.5" style="73" bestFit="1" customWidth="1"/>
    <col min="51" max="51" width="13.33203125" style="73" bestFit="1" customWidth="1"/>
    <col min="52" max="54" width="12.6640625" style="73" bestFit="1" customWidth="1"/>
    <col min="55" max="55" width="17" style="73" customWidth="1"/>
    <col min="56" max="56" width="21.33203125" style="73"/>
    <col min="57" max="57" width="67.83203125" style="73" bestFit="1" customWidth="1"/>
    <col min="58" max="58" width="16.5" style="73" bestFit="1" customWidth="1"/>
    <col min="59" max="60" width="16" style="73" bestFit="1" customWidth="1"/>
    <col min="61" max="61" width="17.6640625" style="73" bestFit="1" customWidth="1"/>
    <col min="62" max="62" width="19.6640625" style="73" bestFit="1" customWidth="1"/>
    <col min="63" max="16384" width="21.33203125" style="73"/>
  </cols>
  <sheetData>
    <row r="2" spans="1:62" x14ac:dyDescent="0.2">
      <c r="A2" s="702" t="s">
        <v>410</v>
      </c>
      <c r="B2" s="703"/>
      <c r="C2" s="703"/>
      <c r="D2" s="703"/>
      <c r="E2" s="703"/>
      <c r="F2" s="704"/>
      <c r="H2" s="702" t="s">
        <v>410</v>
      </c>
      <c r="I2" s="703"/>
      <c r="J2" s="703"/>
      <c r="K2" s="703"/>
      <c r="L2" s="703"/>
      <c r="M2" s="704"/>
      <c r="O2" s="702" t="s">
        <v>410</v>
      </c>
      <c r="P2" s="703"/>
      <c r="Q2" s="703"/>
      <c r="R2" s="703"/>
      <c r="S2" s="703"/>
      <c r="T2" s="704"/>
      <c r="V2" s="702" t="s">
        <v>410</v>
      </c>
      <c r="W2" s="703"/>
      <c r="X2" s="703"/>
      <c r="Y2" s="703"/>
      <c r="Z2" s="703"/>
      <c r="AA2" s="704"/>
      <c r="AC2" s="702" t="s">
        <v>410</v>
      </c>
      <c r="AD2" s="703"/>
      <c r="AE2" s="703"/>
      <c r="AF2" s="703"/>
      <c r="AG2" s="703"/>
      <c r="AH2" s="703"/>
      <c r="AI2" s="545"/>
      <c r="AJ2" s="702" t="s">
        <v>410</v>
      </c>
      <c r="AK2" s="703"/>
      <c r="AL2" s="703"/>
      <c r="AM2" s="703"/>
      <c r="AN2" s="703"/>
      <c r="AO2" s="703"/>
      <c r="AP2" s="545"/>
      <c r="AQ2" s="702" t="s">
        <v>410</v>
      </c>
      <c r="AR2" s="703"/>
      <c r="AS2" s="703"/>
      <c r="AT2" s="703"/>
      <c r="AU2" s="703"/>
      <c r="AV2" s="704"/>
      <c r="AX2" s="702" t="s">
        <v>410</v>
      </c>
      <c r="AY2" s="703"/>
      <c r="AZ2" s="703"/>
      <c r="BA2" s="703"/>
      <c r="BB2" s="703"/>
      <c r="BC2" s="704"/>
      <c r="BE2" s="702" t="s">
        <v>410</v>
      </c>
      <c r="BF2" s="703"/>
      <c r="BG2" s="703"/>
      <c r="BH2" s="703"/>
      <c r="BI2" s="703"/>
      <c r="BJ2" s="704"/>
    </row>
    <row r="3" spans="1:62" x14ac:dyDescent="0.2">
      <c r="A3" s="705" t="s">
        <v>3836</v>
      </c>
      <c r="B3" s="706"/>
      <c r="C3" s="706"/>
      <c r="D3" s="706"/>
      <c r="E3" s="706"/>
      <c r="F3" s="707"/>
      <c r="H3" s="705" t="s">
        <v>3836</v>
      </c>
      <c r="I3" s="706"/>
      <c r="J3" s="706"/>
      <c r="K3" s="706"/>
      <c r="L3" s="706"/>
      <c r="M3" s="707"/>
      <c r="O3" s="705" t="s">
        <v>3836</v>
      </c>
      <c r="P3" s="706"/>
      <c r="Q3" s="706"/>
      <c r="R3" s="706"/>
      <c r="S3" s="706"/>
      <c r="T3" s="707"/>
      <c r="V3" s="705" t="s">
        <v>3836</v>
      </c>
      <c r="W3" s="706"/>
      <c r="X3" s="706"/>
      <c r="Y3" s="706"/>
      <c r="Z3" s="706"/>
      <c r="AA3" s="707"/>
      <c r="AC3" s="705" t="s">
        <v>3836</v>
      </c>
      <c r="AD3" s="706"/>
      <c r="AE3" s="706"/>
      <c r="AF3" s="706"/>
      <c r="AG3" s="706"/>
      <c r="AH3" s="706"/>
      <c r="AI3" s="538"/>
      <c r="AJ3" s="705" t="s">
        <v>3836</v>
      </c>
      <c r="AK3" s="706"/>
      <c r="AL3" s="706"/>
      <c r="AM3" s="706"/>
      <c r="AN3" s="706"/>
      <c r="AO3" s="706"/>
      <c r="AP3" s="538"/>
      <c r="AQ3" s="705" t="s">
        <v>3836</v>
      </c>
      <c r="AR3" s="706"/>
      <c r="AS3" s="706"/>
      <c r="AT3" s="706"/>
      <c r="AU3" s="706"/>
      <c r="AV3" s="707"/>
      <c r="AX3" s="705" t="s">
        <v>3836</v>
      </c>
      <c r="AY3" s="706"/>
      <c r="AZ3" s="706"/>
      <c r="BA3" s="706"/>
      <c r="BB3" s="706"/>
      <c r="BC3" s="707"/>
      <c r="BE3" s="705" t="s">
        <v>3836</v>
      </c>
      <c r="BF3" s="706"/>
      <c r="BG3" s="706"/>
      <c r="BH3" s="706"/>
      <c r="BI3" s="706"/>
      <c r="BJ3" s="707"/>
    </row>
    <row r="4" spans="1:62" x14ac:dyDescent="0.2">
      <c r="A4" s="708" t="s">
        <v>3948</v>
      </c>
      <c r="B4" s="709"/>
      <c r="C4" s="709"/>
      <c r="D4" s="709"/>
      <c r="E4" s="709"/>
      <c r="F4" s="710"/>
      <c r="H4" s="708" t="s">
        <v>3949</v>
      </c>
      <c r="I4" s="709"/>
      <c r="J4" s="709"/>
      <c r="K4" s="709"/>
      <c r="L4" s="709"/>
      <c r="M4" s="710"/>
      <c r="O4" s="708" t="s">
        <v>3950</v>
      </c>
      <c r="P4" s="709"/>
      <c r="Q4" s="709"/>
      <c r="R4" s="709"/>
      <c r="S4" s="709"/>
      <c r="T4" s="710"/>
      <c r="V4" s="708" t="s">
        <v>4486</v>
      </c>
      <c r="W4" s="709"/>
      <c r="X4" s="709"/>
      <c r="Y4" s="709"/>
      <c r="Z4" s="709"/>
      <c r="AA4" s="710"/>
      <c r="AC4" s="708" t="s">
        <v>4487</v>
      </c>
      <c r="AD4" s="709"/>
      <c r="AE4" s="709"/>
      <c r="AF4" s="709"/>
      <c r="AG4" s="709"/>
      <c r="AH4" s="709"/>
      <c r="AI4" s="538"/>
      <c r="AJ4" s="708" t="s">
        <v>4491</v>
      </c>
      <c r="AK4" s="709"/>
      <c r="AL4" s="709"/>
      <c r="AM4" s="709"/>
      <c r="AN4" s="709"/>
      <c r="AO4" s="709"/>
      <c r="AP4" s="538"/>
      <c r="AQ4" s="708" t="s">
        <v>4541</v>
      </c>
      <c r="AR4" s="709"/>
      <c r="AS4" s="709"/>
      <c r="AT4" s="709"/>
      <c r="AU4" s="709"/>
      <c r="AV4" s="710"/>
      <c r="AX4" s="708" t="s">
        <v>4546</v>
      </c>
      <c r="AY4" s="709"/>
      <c r="AZ4" s="709"/>
      <c r="BA4" s="709"/>
      <c r="BB4" s="709"/>
      <c r="BC4" s="710"/>
      <c r="BE4" s="708" t="s">
        <v>4549</v>
      </c>
      <c r="BF4" s="709"/>
      <c r="BG4" s="709"/>
      <c r="BH4" s="709"/>
      <c r="BI4" s="709"/>
      <c r="BJ4" s="710"/>
    </row>
    <row r="5" spans="1:62" x14ac:dyDescent="0.2">
      <c r="A5" s="384" t="s">
        <v>3546</v>
      </c>
      <c r="B5" s="384" t="s">
        <v>3830</v>
      </c>
      <c r="C5" s="384" t="s">
        <v>3831</v>
      </c>
      <c r="D5" s="384" t="s">
        <v>3832</v>
      </c>
      <c r="E5" s="384" t="s">
        <v>3833</v>
      </c>
      <c r="F5" s="384" t="s">
        <v>3834</v>
      </c>
      <c r="H5" s="384" t="s">
        <v>3546</v>
      </c>
      <c r="I5" s="384" t="s">
        <v>3830</v>
      </c>
      <c r="J5" s="384" t="s">
        <v>3831</v>
      </c>
      <c r="K5" s="384" t="s">
        <v>3832</v>
      </c>
      <c r="L5" s="384" t="s">
        <v>3833</v>
      </c>
      <c r="M5" s="384" t="s">
        <v>3834</v>
      </c>
      <c r="O5" s="384" t="s">
        <v>3546</v>
      </c>
      <c r="P5" s="384" t="s">
        <v>3830</v>
      </c>
      <c r="Q5" s="384" t="s">
        <v>3831</v>
      </c>
      <c r="R5" s="384" t="s">
        <v>3832</v>
      </c>
      <c r="S5" s="384" t="s">
        <v>3833</v>
      </c>
      <c r="T5" s="384" t="s">
        <v>3834</v>
      </c>
      <c r="V5" s="384" t="s">
        <v>3546</v>
      </c>
      <c r="W5" s="384" t="s">
        <v>3830</v>
      </c>
      <c r="X5" s="384" t="s">
        <v>3831</v>
      </c>
      <c r="Y5" s="384" t="s">
        <v>3832</v>
      </c>
      <c r="Z5" s="384" t="s">
        <v>3833</v>
      </c>
      <c r="AA5" s="384" t="s">
        <v>3834</v>
      </c>
      <c r="AC5" s="384" t="s">
        <v>3546</v>
      </c>
      <c r="AD5" s="384" t="s">
        <v>3830</v>
      </c>
      <c r="AE5" s="384" t="s">
        <v>3831</v>
      </c>
      <c r="AF5" s="384" t="s">
        <v>3832</v>
      </c>
      <c r="AG5" s="384" t="s">
        <v>3833</v>
      </c>
      <c r="AH5" s="544" t="s">
        <v>3834</v>
      </c>
      <c r="AI5" s="538"/>
      <c r="AJ5" s="384" t="s">
        <v>3546</v>
      </c>
      <c r="AK5" s="384" t="s">
        <v>3830</v>
      </c>
      <c r="AL5" s="384" t="s">
        <v>3831</v>
      </c>
      <c r="AM5" s="384" t="s">
        <v>3832</v>
      </c>
      <c r="AN5" s="384" t="s">
        <v>3833</v>
      </c>
      <c r="AO5" s="544" t="s">
        <v>3834</v>
      </c>
      <c r="AP5" s="538"/>
      <c r="AQ5" s="384" t="s">
        <v>3546</v>
      </c>
      <c r="AR5" s="384" t="s">
        <v>3830</v>
      </c>
      <c r="AS5" s="384" t="s">
        <v>3831</v>
      </c>
      <c r="AT5" s="384" t="s">
        <v>3832</v>
      </c>
      <c r="AU5" s="384" t="s">
        <v>3833</v>
      </c>
      <c r="AV5" s="384" t="s">
        <v>3834</v>
      </c>
      <c r="AX5" s="384" t="s">
        <v>3546</v>
      </c>
      <c r="AY5" s="384" t="s">
        <v>3830</v>
      </c>
      <c r="AZ5" s="384" t="s">
        <v>3831</v>
      </c>
      <c r="BA5" s="384" t="s">
        <v>3832</v>
      </c>
      <c r="BB5" s="384" t="s">
        <v>3833</v>
      </c>
      <c r="BC5" s="384" t="s">
        <v>3834</v>
      </c>
      <c r="BE5" s="384" t="s">
        <v>3546</v>
      </c>
      <c r="BF5" s="384" t="s">
        <v>3830</v>
      </c>
      <c r="BG5" s="384" t="s">
        <v>3831</v>
      </c>
      <c r="BH5" s="384" t="s">
        <v>3832</v>
      </c>
      <c r="BI5" s="384" t="s">
        <v>3833</v>
      </c>
      <c r="BJ5" s="384" t="s">
        <v>3834</v>
      </c>
    </row>
    <row r="6" spans="1:62" x14ac:dyDescent="0.2">
      <c r="A6" s="384" t="s">
        <v>4243</v>
      </c>
      <c r="B6" s="384">
        <v>18624.68</v>
      </c>
      <c r="C6" s="384"/>
      <c r="D6" s="384"/>
      <c r="E6" s="384">
        <v>18624.68</v>
      </c>
      <c r="F6" s="384"/>
      <c r="H6" s="406" t="s">
        <v>4243</v>
      </c>
      <c r="I6" s="406">
        <v>18624.68</v>
      </c>
      <c r="J6" s="406"/>
      <c r="K6" s="406"/>
      <c r="L6" s="406">
        <v>18624.68</v>
      </c>
      <c r="M6" s="406"/>
      <c r="O6" s="384" t="s">
        <v>4243</v>
      </c>
      <c r="P6" s="384">
        <v>18624.68</v>
      </c>
      <c r="Q6" s="384"/>
      <c r="R6" s="384"/>
      <c r="S6" s="384">
        <v>18624.68</v>
      </c>
      <c r="T6" s="384"/>
      <c r="V6" s="497" t="s">
        <v>4243</v>
      </c>
      <c r="W6" s="497">
        <v>18624.68</v>
      </c>
      <c r="X6" s="497"/>
      <c r="Y6" s="497">
        <v>18530.759999999998</v>
      </c>
      <c r="Z6" s="497">
        <v>93.92</v>
      </c>
      <c r="AA6" s="497"/>
      <c r="AC6" t="s">
        <v>4243</v>
      </c>
      <c r="AD6">
        <v>93.92</v>
      </c>
      <c r="AE6"/>
      <c r="AF6"/>
      <c r="AG6">
        <v>93.92</v>
      </c>
      <c r="AH6"/>
      <c r="AI6" s="538"/>
      <c r="AJ6" s="546" t="s">
        <v>4243</v>
      </c>
      <c r="AK6" s="547">
        <v>93.92</v>
      </c>
      <c r="AL6" s="547"/>
      <c r="AM6" s="547"/>
      <c r="AN6" s="547">
        <v>93.92</v>
      </c>
      <c r="AO6" s="547"/>
      <c r="AP6" s="538"/>
      <c r="AQ6" s="550" t="s">
        <v>4243</v>
      </c>
      <c r="AR6" s="549">
        <v>93.92</v>
      </c>
      <c r="AS6" s="549"/>
      <c r="AT6" s="549"/>
      <c r="AU6" s="549">
        <v>93.92</v>
      </c>
      <c r="AV6" s="540"/>
      <c r="AX6" s="558" t="s">
        <v>4243</v>
      </c>
      <c r="AY6" s="555">
        <v>93.92</v>
      </c>
      <c r="AZ6" s="555"/>
      <c r="BA6" s="555"/>
      <c r="BB6" s="555">
        <v>93.92</v>
      </c>
      <c r="BC6" s="555"/>
      <c r="BE6" s="558" t="s">
        <v>4243</v>
      </c>
      <c r="BF6" s="555">
        <v>93.92</v>
      </c>
      <c r="BG6" s="567">
        <v>2038.54</v>
      </c>
      <c r="BH6" s="567">
        <v>1019.27</v>
      </c>
      <c r="BI6" s="567">
        <v>1113.19</v>
      </c>
      <c r="BJ6" s="555"/>
    </row>
    <row r="7" spans="1:62" x14ac:dyDescent="0.2">
      <c r="A7" s="384" t="s">
        <v>4244</v>
      </c>
      <c r="B7" s="385">
        <v>62.08</v>
      </c>
      <c r="C7" s="384"/>
      <c r="D7" s="384"/>
      <c r="E7" s="385">
        <v>62.08</v>
      </c>
      <c r="F7" s="384"/>
      <c r="H7" s="406" t="s">
        <v>4244</v>
      </c>
      <c r="I7" s="406">
        <v>62.08</v>
      </c>
      <c r="J7" s="406"/>
      <c r="K7" s="406"/>
      <c r="L7" s="406">
        <v>62.08</v>
      </c>
      <c r="M7" s="406"/>
      <c r="O7" s="384" t="s">
        <v>4244</v>
      </c>
      <c r="P7" s="385">
        <v>62.08</v>
      </c>
      <c r="Q7" s="384"/>
      <c r="R7" s="384"/>
      <c r="S7" s="385">
        <v>62.08</v>
      </c>
      <c r="T7" s="384"/>
      <c r="V7" s="497" t="s">
        <v>4244</v>
      </c>
      <c r="W7" s="497">
        <v>62.08</v>
      </c>
      <c r="X7" s="497">
        <v>0.08</v>
      </c>
      <c r="Y7" s="497"/>
      <c r="Z7" s="497">
        <v>62.16</v>
      </c>
      <c r="AA7" s="497"/>
      <c r="AC7" t="s">
        <v>4244</v>
      </c>
      <c r="AD7">
        <v>62.16</v>
      </c>
      <c r="AE7"/>
      <c r="AF7"/>
      <c r="AG7">
        <v>62.16</v>
      </c>
      <c r="AH7"/>
      <c r="AI7" s="538"/>
      <c r="AJ7" s="546" t="s">
        <v>4244</v>
      </c>
      <c r="AK7" s="547">
        <v>62.16</v>
      </c>
      <c r="AL7" s="547"/>
      <c r="AM7" s="547"/>
      <c r="AN7" s="547">
        <v>62.16</v>
      </c>
      <c r="AO7" s="547"/>
      <c r="AP7" s="538"/>
      <c r="AQ7" s="551" t="s">
        <v>4244</v>
      </c>
      <c r="AR7" s="540">
        <v>62.16</v>
      </c>
      <c r="AS7" s="540"/>
      <c r="AT7" s="540"/>
      <c r="AU7" s="540">
        <v>62.16</v>
      </c>
      <c r="AV7" s="540"/>
      <c r="AX7" s="374" t="s">
        <v>4244</v>
      </c>
      <c r="AY7" s="375">
        <v>62.16</v>
      </c>
      <c r="AZ7" s="375"/>
      <c r="BA7" s="375"/>
      <c r="BB7" s="375">
        <v>62.16</v>
      </c>
      <c r="BC7" s="375"/>
      <c r="BE7" s="374" t="s">
        <v>4244</v>
      </c>
      <c r="BF7" s="375">
        <v>62.16</v>
      </c>
      <c r="BG7" s="375"/>
      <c r="BH7" s="375"/>
      <c r="BI7" s="375">
        <v>62.16</v>
      </c>
      <c r="BJ7" s="375"/>
    </row>
    <row r="8" spans="1:62" x14ac:dyDescent="0.2">
      <c r="A8" s="384" t="s">
        <v>4245</v>
      </c>
      <c r="B8" s="385">
        <v>3465452.17</v>
      </c>
      <c r="C8" s="384"/>
      <c r="D8" s="384"/>
      <c r="E8" s="385">
        <v>3465452.17</v>
      </c>
      <c r="F8" s="384"/>
      <c r="H8" s="406" t="s">
        <v>4245</v>
      </c>
      <c r="I8" s="406">
        <v>3465452.17</v>
      </c>
      <c r="J8" s="406"/>
      <c r="K8" s="406"/>
      <c r="L8" s="406">
        <v>3465452.17</v>
      </c>
      <c r="M8" s="406"/>
      <c r="O8" s="384" t="s">
        <v>4245</v>
      </c>
      <c r="P8" s="385">
        <v>3465452.17</v>
      </c>
      <c r="Q8" s="384">
        <v>173.27</v>
      </c>
      <c r="R8" s="384">
        <v>1250</v>
      </c>
      <c r="S8" s="385">
        <v>3464375.44</v>
      </c>
      <c r="T8" s="384"/>
      <c r="V8" s="497" t="s">
        <v>4245</v>
      </c>
      <c r="W8" s="497">
        <v>3464375.44</v>
      </c>
      <c r="X8" s="497">
        <v>59.67</v>
      </c>
      <c r="Y8" s="497"/>
      <c r="Z8" s="497">
        <v>3464435.11</v>
      </c>
      <c r="AA8" s="497"/>
      <c r="AC8" t="s">
        <v>4245</v>
      </c>
      <c r="AD8" s="498">
        <v>3464435.11</v>
      </c>
      <c r="AE8">
        <v>57.74</v>
      </c>
      <c r="AF8"/>
      <c r="AG8" s="498">
        <v>3464492.85</v>
      </c>
      <c r="AH8"/>
      <c r="AI8" s="538"/>
      <c r="AJ8" s="546" t="s">
        <v>4245</v>
      </c>
      <c r="AK8" s="548">
        <v>3464492.85</v>
      </c>
      <c r="AL8" s="548">
        <v>160603.32</v>
      </c>
      <c r="AM8" s="548">
        <v>160603.32</v>
      </c>
      <c r="AN8" s="548">
        <v>3464492.85</v>
      </c>
      <c r="AO8" s="547"/>
      <c r="AP8" s="538"/>
      <c r="AQ8" s="551" t="s">
        <v>4245</v>
      </c>
      <c r="AR8" s="541">
        <v>3464492.85</v>
      </c>
      <c r="AS8" s="540"/>
      <c r="AT8" s="540"/>
      <c r="AU8" s="541">
        <v>3464492.85</v>
      </c>
      <c r="AV8" s="540"/>
      <c r="AX8" s="374" t="s">
        <v>4245</v>
      </c>
      <c r="AY8" s="556">
        <v>3464492.85</v>
      </c>
      <c r="AZ8" s="375"/>
      <c r="BA8" s="375"/>
      <c r="BB8" s="556">
        <v>3464492.85</v>
      </c>
      <c r="BC8" s="375"/>
      <c r="BE8" s="374" t="s">
        <v>4245</v>
      </c>
      <c r="BF8" s="556">
        <v>3464492.85</v>
      </c>
      <c r="BG8" s="375"/>
      <c r="BH8" s="375"/>
      <c r="BI8" s="556">
        <v>3464492.85</v>
      </c>
      <c r="BJ8" s="375"/>
    </row>
    <row r="9" spans="1:62" x14ac:dyDescent="0.2">
      <c r="A9" s="384" t="s">
        <v>4246</v>
      </c>
      <c r="B9" s="385">
        <v>617352.95999999996</v>
      </c>
      <c r="C9" s="385">
        <v>6402394.5099999998</v>
      </c>
      <c r="D9" s="385">
        <v>5970278.9400000004</v>
      </c>
      <c r="E9" s="384">
        <v>1049468.53</v>
      </c>
      <c r="F9" s="385"/>
      <c r="H9" s="406" t="s">
        <v>4246</v>
      </c>
      <c r="I9" s="406">
        <v>1049468.53</v>
      </c>
      <c r="J9" s="406">
        <v>6520606.21</v>
      </c>
      <c r="K9" s="406">
        <v>3887904.63</v>
      </c>
      <c r="L9" s="406">
        <v>3682170.11</v>
      </c>
      <c r="M9" s="406"/>
      <c r="O9" s="384" t="s">
        <v>4246</v>
      </c>
      <c r="P9" s="385">
        <v>3682170.11</v>
      </c>
      <c r="Q9" s="385">
        <v>1451633.2</v>
      </c>
      <c r="R9" s="385">
        <v>2231006.1</v>
      </c>
      <c r="S9" s="384">
        <v>2902797.21</v>
      </c>
      <c r="T9" s="385"/>
      <c r="V9" s="497" t="s">
        <v>4246</v>
      </c>
      <c r="W9" s="497">
        <v>2902797.21</v>
      </c>
      <c r="X9" s="497">
        <v>2392239.1</v>
      </c>
      <c r="Y9" s="497">
        <v>2511157.2799999998</v>
      </c>
      <c r="Z9" s="497">
        <v>2783879.03</v>
      </c>
      <c r="AA9" s="497"/>
      <c r="AC9" t="s">
        <v>4246</v>
      </c>
      <c r="AD9" s="498">
        <v>2783879.03</v>
      </c>
      <c r="AE9" s="498">
        <v>1459897.74</v>
      </c>
      <c r="AF9" s="498">
        <v>1469723.22</v>
      </c>
      <c r="AG9" s="498">
        <v>2774053.55</v>
      </c>
      <c r="AH9"/>
      <c r="AI9" s="538"/>
      <c r="AJ9" s="546" t="s">
        <v>4246</v>
      </c>
      <c r="AK9" s="548">
        <v>2774053.55</v>
      </c>
      <c r="AL9" s="548">
        <v>1772528.57</v>
      </c>
      <c r="AM9" s="548">
        <v>195373.23</v>
      </c>
      <c r="AN9" s="548">
        <v>4351208.8899999997</v>
      </c>
      <c r="AO9" s="547"/>
      <c r="AP9" s="538"/>
      <c r="AQ9" s="551" t="s">
        <v>4246</v>
      </c>
      <c r="AR9" s="541">
        <v>4351208.8899999997</v>
      </c>
      <c r="AS9" s="541">
        <v>1811180.11</v>
      </c>
      <c r="AT9" s="541">
        <v>2269047.9700000002</v>
      </c>
      <c r="AU9" s="541">
        <v>3893341.03</v>
      </c>
      <c r="AV9" s="540"/>
      <c r="AX9" s="374" t="s">
        <v>4246</v>
      </c>
      <c r="AY9" s="556">
        <v>3893341.03</v>
      </c>
      <c r="AZ9" s="556">
        <v>1908941.79</v>
      </c>
      <c r="BA9" s="556">
        <v>1910000.33</v>
      </c>
      <c r="BB9" s="556">
        <v>3892282.49</v>
      </c>
      <c r="BC9" s="375"/>
      <c r="BE9" s="374" t="s">
        <v>4246</v>
      </c>
      <c r="BF9" s="556">
        <v>3892282.49</v>
      </c>
      <c r="BG9" s="556">
        <v>1456705.07</v>
      </c>
      <c r="BH9" s="556">
        <v>2268245.23</v>
      </c>
      <c r="BI9" s="556">
        <v>3080742.33</v>
      </c>
      <c r="BJ9" s="375"/>
    </row>
    <row r="10" spans="1:62" x14ac:dyDescent="0.2">
      <c r="A10" s="384" t="s">
        <v>4247</v>
      </c>
      <c r="B10" s="385">
        <v>1521132.57</v>
      </c>
      <c r="C10" s="385">
        <v>6131454.5599999996</v>
      </c>
      <c r="D10" s="385">
        <v>6004988.5599999996</v>
      </c>
      <c r="E10" s="385">
        <v>1647598.57</v>
      </c>
      <c r="F10" s="384"/>
      <c r="H10" s="406" t="s">
        <v>4247</v>
      </c>
      <c r="I10" s="406">
        <v>1647598.57</v>
      </c>
      <c r="J10" s="406">
        <v>4875066.1100000003</v>
      </c>
      <c r="K10" s="406">
        <v>4179229.14</v>
      </c>
      <c r="L10" s="406">
        <v>2343435.54</v>
      </c>
      <c r="M10" s="406"/>
      <c r="O10" s="384" t="s">
        <v>4247</v>
      </c>
      <c r="P10" s="385">
        <v>2343435.54</v>
      </c>
      <c r="Q10" s="385">
        <v>1765830.87</v>
      </c>
      <c r="R10" s="385">
        <v>1869185.49</v>
      </c>
      <c r="S10" s="385">
        <v>2240080.92</v>
      </c>
      <c r="T10" s="384"/>
      <c r="V10" s="497" t="s">
        <v>4247</v>
      </c>
      <c r="W10" s="497">
        <v>2240080.92</v>
      </c>
      <c r="X10" s="497">
        <v>829653.36</v>
      </c>
      <c r="Y10" s="497">
        <v>432851.9</v>
      </c>
      <c r="Z10" s="497">
        <v>2636882.38</v>
      </c>
      <c r="AA10" s="497"/>
      <c r="AC10" t="s">
        <v>4247</v>
      </c>
      <c r="AD10" s="498">
        <v>2636882.38</v>
      </c>
      <c r="AE10" s="498">
        <v>2832156.19</v>
      </c>
      <c r="AF10" s="498">
        <v>2243247.87</v>
      </c>
      <c r="AG10" s="498">
        <v>3225790.7</v>
      </c>
      <c r="AH10"/>
      <c r="AI10" s="538"/>
      <c r="AJ10" s="546" t="s">
        <v>4247</v>
      </c>
      <c r="AK10" s="548">
        <v>3225790.7</v>
      </c>
      <c r="AL10" s="548">
        <v>3579184.51</v>
      </c>
      <c r="AM10" s="548">
        <v>2400963.65</v>
      </c>
      <c r="AN10" s="548">
        <v>4404011.5599999996</v>
      </c>
      <c r="AO10" s="547"/>
      <c r="AP10" s="538"/>
      <c r="AQ10" s="551" t="s">
        <v>4247</v>
      </c>
      <c r="AR10" s="541">
        <v>4404011.5599999996</v>
      </c>
      <c r="AS10" s="541">
        <v>500850.88</v>
      </c>
      <c r="AT10" s="541">
        <v>1570483.03</v>
      </c>
      <c r="AU10" s="541">
        <v>3334379.41</v>
      </c>
      <c r="AV10" s="540"/>
      <c r="AX10" s="374" t="s">
        <v>4247</v>
      </c>
      <c r="AY10" s="556">
        <v>3334379.41</v>
      </c>
      <c r="AZ10" s="556">
        <v>58355.97</v>
      </c>
      <c r="BA10" s="556">
        <v>114811.97</v>
      </c>
      <c r="BB10" s="556">
        <v>3277923.41</v>
      </c>
      <c r="BC10" s="375"/>
      <c r="BE10" s="374" t="s">
        <v>4247</v>
      </c>
      <c r="BF10" s="556">
        <v>3277923.41</v>
      </c>
      <c r="BG10" s="556">
        <v>2586534.36</v>
      </c>
      <c r="BH10" s="556">
        <v>1188374.17</v>
      </c>
      <c r="BI10" s="556">
        <v>4676083.5999999996</v>
      </c>
      <c r="BJ10" s="375"/>
    </row>
    <row r="11" spans="1:62" x14ac:dyDescent="0.2">
      <c r="A11" s="384" t="s">
        <v>4248</v>
      </c>
      <c r="B11" s="385">
        <v>2456104.87</v>
      </c>
      <c r="C11" s="385">
        <v>3832973</v>
      </c>
      <c r="D11" s="385">
        <v>2683494</v>
      </c>
      <c r="E11" s="385">
        <v>3605583.87</v>
      </c>
      <c r="F11" s="384"/>
      <c r="H11" s="406" t="s">
        <v>4248</v>
      </c>
      <c r="I11" s="406">
        <v>3605583.87</v>
      </c>
      <c r="J11" s="406">
        <v>121435</v>
      </c>
      <c r="K11" s="406">
        <v>93744.04</v>
      </c>
      <c r="L11" s="406">
        <v>3633274.83</v>
      </c>
      <c r="M11" s="406"/>
      <c r="O11" s="384" t="s">
        <v>4248</v>
      </c>
      <c r="P11" s="385">
        <v>3633274.83</v>
      </c>
      <c r="Q11" s="385">
        <v>170614.61</v>
      </c>
      <c r="R11" s="385">
        <v>650968.13</v>
      </c>
      <c r="S11" s="385">
        <v>3152921.31</v>
      </c>
      <c r="T11" s="384"/>
      <c r="V11" s="497" t="s">
        <v>4248</v>
      </c>
      <c r="W11" s="497">
        <v>3152921.31</v>
      </c>
      <c r="X11" s="497">
        <v>40281.99</v>
      </c>
      <c r="Y11" s="497">
        <v>99285.71</v>
      </c>
      <c r="Z11" s="497">
        <v>3093917.59</v>
      </c>
      <c r="AA11" s="497"/>
      <c r="AC11" t="s">
        <v>4248</v>
      </c>
      <c r="AD11" s="498">
        <v>3093917.59</v>
      </c>
      <c r="AE11" s="498">
        <v>110562.53</v>
      </c>
      <c r="AF11" s="498">
        <v>56687.5</v>
      </c>
      <c r="AG11" s="498">
        <v>3147792.62</v>
      </c>
      <c r="AH11"/>
      <c r="AI11" s="538"/>
      <c r="AJ11" s="546" t="s">
        <v>4248</v>
      </c>
      <c r="AK11" s="548">
        <v>3147792.62</v>
      </c>
      <c r="AL11" s="548">
        <v>79855.02</v>
      </c>
      <c r="AM11" s="548">
        <v>128140.15</v>
      </c>
      <c r="AN11" s="548">
        <v>3099507.49</v>
      </c>
      <c r="AO11" s="547"/>
      <c r="AP11" s="538"/>
      <c r="AQ11" s="551" t="s">
        <v>4248</v>
      </c>
      <c r="AR11" s="541">
        <v>3099507.49</v>
      </c>
      <c r="AS11" s="541">
        <v>42142.7</v>
      </c>
      <c r="AT11" s="541">
        <v>243053.61</v>
      </c>
      <c r="AU11" s="541">
        <v>2898596.58</v>
      </c>
      <c r="AV11" s="540"/>
      <c r="AX11" s="374" t="s">
        <v>4248</v>
      </c>
      <c r="AY11" s="556">
        <v>2898596.58</v>
      </c>
      <c r="AZ11" s="556">
        <v>1310246</v>
      </c>
      <c r="BA11" s="556">
        <v>237845.18</v>
      </c>
      <c r="BB11" s="556">
        <v>3970997.4</v>
      </c>
      <c r="BC11" s="375"/>
      <c r="BE11" s="374" t="s">
        <v>4248</v>
      </c>
      <c r="BF11" s="556">
        <v>3970997.4</v>
      </c>
      <c r="BG11" s="556">
        <v>210990.01</v>
      </c>
      <c r="BH11" s="556">
        <v>261432.37</v>
      </c>
      <c r="BI11" s="556">
        <v>3920555.04</v>
      </c>
      <c r="BJ11" s="375"/>
    </row>
    <row r="12" spans="1:62" x14ac:dyDescent="0.2">
      <c r="A12" s="384" t="s">
        <v>4249</v>
      </c>
      <c r="B12" s="385">
        <v>4473395.8</v>
      </c>
      <c r="C12" s="385">
        <v>1467854.43</v>
      </c>
      <c r="D12" s="385">
        <v>2521714.59</v>
      </c>
      <c r="E12" s="385">
        <v>3419535.64</v>
      </c>
      <c r="F12" s="384"/>
      <c r="H12" s="406" t="s">
        <v>4249</v>
      </c>
      <c r="I12" s="406">
        <v>3419535.64</v>
      </c>
      <c r="J12" s="406"/>
      <c r="K12" s="406"/>
      <c r="L12" s="406">
        <v>3419535.64</v>
      </c>
      <c r="M12" s="406"/>
      <c r="O12" s="384" t="s">
        <v>4249</v>
      </c>
      <c r="P12" s="385">
        <v>3419535.64</v>
      </c>
      <c r="Q12" s="385"/>
      <c r="R12" s="385">
        <v>61037.71</v>
      </c>
      <c r="S12" s="385">
        <v>3358497.93</v>
      </c>
      <c r="T12" s="384"/>
      <c r="V12" s="497" t="s">
        <v>4249</v>
      </c>
      <c r="W12" s="497">
        <v>3358497.93</v>
      </c>
      <c r="X12" s="497"/>
      <c r="Y12" s="497">
        <v>983425.23</v>
      </c>
      <c r="Z12" s="497">
        <v>2375072.7000000002</v>
      </c>
      <c r="AA12" s="497"/>
      <c r="AC12" t="s">
        <v>4249</v>
      </c>
      <c r="AD12" s="498">
        <v>2375072.7000000002</v>
      </c>
      <c r="AE12" s="498">
        <v>9063.48</v>
      </c>
      <c r="AF12" s="498">
        <v>163699.47</v>
      </c>
      <c r="AG12" s="498">
        <v>2220436.71</v>
      </c>
      <c r="AH12"/>
      <c r="AI12" s="538"/>
      <c r="AJ12" s="546" t="s">
        <v>4249</v>
      </c>
      <c r="AK12" s="548">
        <v>2220436.71</v>
      </c>
      <c r="AL12" s="547"/>
      <c r="AM12" s="548">
        <v>887001.37</v>
      </c>
      <c r="AN12" s="548">
        <v>1333435.3400000001</v>
      </c>
      <c r="AO12" s="547"/>
      <c r="AP12" s="538"/>
      <c r="AQ12" s="551" t="s">
        <v>4249</v>
      </c>
      <c r="AR12" s="541">
        <v>1333435.3400000001</v>
      </c>
      <c r="AS12" s="540"/>
      <c r="AT12" s="541">
        <v>723620.96</v>
      </c>
      <c r="AU12" s="541">
        <v>609814.38</v>
      </c>
      <c r="AV12" s="540"/>
      <c r="AX12" s="374" t="s">
        <v>4249</v>
      </c>
      <c r="AY12" s="556">
        <v>609814.38</v>
      </c>
      <c r="AZ12" s="375"/>
      <c r="BA12" s="556">
        <v>111637.13</v>
      </c>
      <c r="BB12" s="556">
        <v>498177.25</v>
      </c>
      <c r="BC12" s="375"/>
      <c r="BE12" s="374" t="s">
        <v>4249</v>
      </c>
      <c r="BF12" s="556">
        <v>498177.25</v>
      </c>
      <c r="BG12" s="375"/>
      <c r="BH12" s="556">
        <v>9945.9500000000007</v>
      </c>
      <c r="BI12" s="556">
        <v>488231.3</v>
      </c>
      <c r="BJ12" s="375"/>
    </row>
    <row r="13" spans="1:62" x14ac:dyDescent="0.2">
      <c r="A13" s="384" t="s">
        <v>4250</v>
      </c>
      <c r="B13" s="384">
        <v>2386484.35</v>
      </c>
      <c r="C13" s="384">
        <v>397446.67</v>
      </c>
      <c r="D13" s="384">
        <v>788138.8</v>
      </c>
      <c r="E13" s="384">
        <v>1995792.22</v>
      </c>
      <c r="F13" s="384"/>
      <c r="H13" s="406" t="s">
        <v>4250</v>
      </c>
      <c r="I13" s="406">
        <v>1995792.22</v>
      </c>
      <c r="J13" s="406">
        <v>1146.6400000000001</v>
      </c>
      <c r="K13" s="406"/>
      <c r="L13" s="406">
        <v>1996938.86</v>
      </c>
      <c r="M13" s="406"/>
      <c r="O13" s="384" t="s">
        <v>4250</v>
      </c>
      <c r="P13" s="384">
        <v>1996938.86</v>
      </c>
      <c r="Q13" s="384">
        <v>543824.13</v>
      </c>
      <c r="R13" s="384">
        <v>1304923.05</v>
      </c>
      <c r="S13" s="384">
        <v>1235839.94</v>
      </c>
      <c r="T13" s="384"/>
      <c r="V13" s="497" t="s">
        <v>4250</v>
      </c>
      <c r="W13" s="497">
        <v>1235839.94</v>
      </c>
      <c r="X13" s="497"/>
      <c r="Y13" s="497">
        <v>46595.45</v>
      </c>
      <c r="Z13" s="497">
        <v>1189244.49</v>
      </c>
      <c r="AA13" s="497"/>
      <c r="AC13" t="s">
        <v>4250</v>
      </c>
      <c r="AD13" s="498">
        <v>1189244.49</v>
      </c>
      <c r="AE13"/>
      <c r="AF13"/>
      <c r="AG13" s="498">
        <v>1189244.49</v>
      </c>
      <c r="AH13"/>
      <c r="AI13" s="538"/>
      <c r="AJ13" s="546" t="s">
        <v>4250</v>
      </c>
      <c r="AK13" s="548">
        <v>1189244.49</v>
      </c>
      <c r="AL13" s="547"/>
      <c r="AM13" s="547"/>
      <c r="AN13" s="548">
        <v>1189244.49</v>
      </c>
      <c r="AO13" s="547"/>
      <c r="AP13" s="538"/>
      <c r="AQ13" s="551" t="s">
        <v>4250</v>
      </c>
      <c r="AR13" s="541">
        <v>1189244.49</v>
      </c>
      <c r="AS13" s="540"/>
      <c r="AT13" s="540"/>
      <c r="AU13" s="541">
        <v>1189244.49</v>
      </c>
      <c r="AV13" s="540"/>
      <c r="AX13" s="374" t="s">
        <v>4250</v>
      </c>
      <c r="AY13" s="556">
        <v>1189244.49</v>
      </c>
      <c r="AZ13" s="375"/>
      <c r="BA13" s="556">
        <v>93768.75</v>
      </c>
      <c r="BB13" s="556">
        <v>1095475.74</v>
      </c>
      <c r="BC13" s="375"/>
      <c r="BE13" s="374" t="s">
        <v>4250</v>
      </c>
      <c r="BF13" s="556">
        <v>1095475.74</v>
      </c>
      <c r="BG13" s="375"/>
      <c r="BH13" s="556">
        <v>8054</v>
      </c>
      <c r="BI13" s="556">
        <v>1087421.74</v>
      </c>
      <c r="BJ13" s="375"/>
    </row>
    <row r="14" spans="1:62" x14ac:dyDescent="0.2">
      <c r="A14" s="384" t="s">
        <v>4251</v>
      </c>
      <c r="B14" s="384">
        <v>8141.19</v>
      </c>
      <c r="C14" s="384"/>
      <c r="D14" s="384"/>
      <c r="E14" s="384">
        <v>8141.19</v>
      </c>
      <c r="F14" s="384"/>
      <c r="H14" s="406" t="s">
        <v>4251</v>
      </c>
      <c r="I14" s="406">
        <v>8141.19</v>
      </c>
      <c r="J14" s="406"/>
      <c r="K14" s="406"/>
      <c r="L14" s="406">
        <v>8141.19</v>
      </c>
      <c r="M14" s="406"/>
      <c r="O14" s="384" t="s">
        <v>4251</v>
      </c>
      <c r="P14" s="384">
        <v>8141.19</v>
      </c>
      <c r="Q14" s="384">
        <v>1250.1400000000001</v>
      </c>
      <c r="R14" s="384"/>
      <c r="S14" s="384">
        <v>9391.33</v>
      </c>
      <c r="T14" s="384"/>
      <c r="V14" s="497" t="s">
        <v>4251</v>
      </c>
      <c r="W14" s="497">
        <v>9391.33</v>
      </c>
      <c r="X14" s="497">
        <v>0.17</v>
      </c>
      <c r="Y14" s="497"/>
      <c r="Z14" s="497">
        <v>9391.5</v>
      </c>
      <c r="AA14" s="497"/>
      <c r="AC14" t="s">
        <v>4251</v>
      </c>
      <c r="AD14" s="498">
        <v>9391.5</v>
      </c>
      <c r="AE14">
        <v>0.08</v>
      </c>
      <c r="AF14"/>
      <c r="AG14" s="498">
        <v>9391.58</v>
      </c>
      <c r="AH14"/>
      <c r="AI14" s="538"/>
      <c r="AJ14" s="546" t="s">
        <v>4251</v>
      </c>
      <c r="AK14" s="548">
        <v>9391.58</v>
      </c>
      <c r="AL14" s="547"/>
      <c r="AM14" s="547"/>
      <c r="AN14" s="548">
        <v>9391.58</v>
      </c>
      <c r="AO14" s="547"/>
      <c r="AP14" s="538"/>
      <c r="AQ14" s="551" t="s">
        <v>4251</v>
      </c>
      <c r="AR14" s="541">
        <v>9391.58</v>
      </c>
      <c r="AS14" s="540"/>
      <c r="AT14" s="540"/>
      <c r="AU14" s="541">
        <v>9391.58</v>
      </c>
      <c r="AV14" s="540"/>
      <c r="AX14" s="374" t="s">
        <v>4251</v>
      </c>
      <c r="AY14" s="556">
        <v>9391.58</v>
      </c>
      <c r="AZ14" s="375"/>
      <c r="BA14" s="375"/>
      <c r="BB14" s="556">
        <v>9391.58</v>
      </c>
      <c r="BC14" s="375"/>
      <c r="BE14" s="374" t="s">
        <v>4251</v>
      </c>
      <c r="BF14" s="556">
        <v>9391.58</v>
      </c>
      <c r="BG14" s="375"/>
      <c r="BH14" s="375"/>
      <c r="BI14" s="556">
        <v>9391.58</v>
      </c>
      <c r="BJ14" s="375"/>
    </row>
    <row r="15" spans="1:62" x14ac:dyDescent="0.2">
      <c r="A15" s="384" t="s">
        <v>4252</v>
      </c>
      <c r="B15" s="384">
        <v>103637.55</v>
      </c>
      <c r="C15" s="384">
        <v>15509.58</v>
      </c>
      <c r="D15" s="384">
        <v>39906.589999999997</v>
      </c>
      <c r="E15" s="384">
        <v>79240.539999999994</v>
      </c>
      <c r="F15" s="384"/>
      <c r="H15" s="406" t="s">
        <v>4252</v>
      </c>
      <c r="I15" s="406">
        <v>79240.539999999994</v>
      </c>
      <c r="J15" s="406"/>
      <c r="K15" s="406"/>
      <c r="L15" s="406">
        <v>79240.539999999994</v>
      </c>
      <c r="M15" s="406"/>
      <c r="O15" s="384" t="s">
        <v>4252</v>
      </c>
      <c r="P15" s="384">
        <v>79240.539999999994</v>
      </c>
      <c r="Q15" s="384">
        <v>1323957.29</v>
      </c>
      <c r="R15" s="384">
        <v>24808</v>
      </c>
      <c r="S15" s="384">
        <v>1378389.83</v>
      </c>
      <c r="T15" s="384"/>
      <c r="V15" s="497" t="s">
        <v>4252</v>
      </c>
      <c r="W15" s="497">
        <v>1378389.83</v>
      </c>
      <c r="X15" s="497">
        <v>9.44</v>
      </c>
      <c r="Y15" s="497"/>
      <c r="Z15" s="497">
        <v>1378399.27</v>
      </c>
      <c r="AA15" s="497"/>
      <c r="AC15" t="s">
        <v>4252</v>
      </c>
      <c r="AD15" s="498">
        <v>1378399.27</v>
      </c>
      <c r="AE15"/>
      <c r="AF15"/>
      <c r="AG15" s="498">
        <v>1378399.27</v>
      </c>
      <c r="AH15"/>
      <c r="AI15" s="538"/>
      <c r="AJ15" s="546" t="s">
        <v>4252</v>
      </c>
      <c r="AK15" s="548">
        <v>1378399.27</v>
      </c>
      <c r="AL15" s="547"/>
      <c r="AM15" s="547"/>
      <c r="AN15" s="548">
        <v>1378399.27</v>
      </c>
      <c r="AO15" s="547"/>
      <c r="AP15" s="538"/>
      <c r="AQ15" s="551" t="s">
        <v>4252</v>
      </c>
      <c r="AR15" s="541">
        <v>1378399.27</v>
      </c>
      <c r="AS15" s="540"/>
      <c r="AT15" s="540"/>
      <c r="AU15" s="541">
        <v>1378399.27</v>
      </c>
      <c r="AV15" s="540"/>
      <c r="AX15" s="374" t="s">
        <v>4252</v>
      </c>
      <c r="AY15" s="556">
        <v>1378399.27</v>
      </c>
      <c r="AZ15" s="375"/>
      <c r="BA15" s="375"/>
      <c r="BB15" s="556">
        <v>1378399.27</v>
      </c>
      <c r="BC15" s="375"/>
      <c r="BE15" s="374" t="s">
        <v>4252</v>
      </c>
      <c r="BF15" s="556">
        <v>1378399.27</v>
      </c>
      <c r="BG15" s="375"/>
      <c r="BH15" s="375"/>
      <c r="BI15" s="556">
        <v>1378399.27</v>
      </c>
      <c r="BJ15" s="375"/>
    </row>
    <row r="16" spans="1:62" x14ac:dyDescent="0.2">
      <c r="A16" s="384" t="s">
        <v>4253</v>
      </c>
      <c r="B16" s="384">
        <v>948076.76</v>
      </c>
      <c r="C16" s="384">
        <v>315358.76</v>
      </c>
      <c r="D16" s="384">
        <v>1263454.68</v>
      </c>
      <c r="E16" s="384"/>
      <c r="F16" s="384">
        <v>19.16</v>
      </c>
      <c r="H16" s="406" t="s">
        <v>4253</v>
      </c>
      <c r="I16" s="406">
        <v>-19.16</v>
      </c>
      <c r="J16" s="406"/>
      <c r="K16" s="406"/>
      <c r="L16" s="406"/>
      <c r="M16" s="406">
        <v>19.16</v>
      </c>
      <c r="O16" s="384" t="s">
        <v>4253</v>
      </c>
      <c r="P16" s="384">
        <v>-19.16</v>
      </c>
      <c r="Q16" s="384">
        <v>23.18</v>
      </c>
      <c r="R16" s="384"/>
      <c r="S16" s="384">
        <v>4.0199999999999996</v>
      </c>
      <c r="T16" s="384"/>
      <c r="V16" s="497" t="s">
        <v>4253</v>
      </c>
      <c r="W16" s="497">
        <v>4.0199999999999996</v>
      </c>
      <c r="X16" s="497"/>
      <c r="Y16" s="497"/>
      <c r="Z16" s="497">
        <v>4.0199999999999996</v>
      </c>
      <c r="AA16" s="497"/>
      <c r="AC16" t="s">
        <v>4253</v>
      </c>
      <c r="AD16">
        <v>4.0199999999999996</v>
      </c>
      <c r="AE16"/>
      <c r="AF16"/>
      <c r="AG16">
        <v>4.0199999999999996</v>
      </c>
      <c r="AH16"/>
      <c r="AI16" s="538"/>
      <c r="AJ16" s="546" t="s">
        <v>4253</v>
      </c>
      <c r="AK16" s="547">
        <v>4.0199999999999996</v>
      </c>
      <c r="AL16" s="547"/>
      <c r="AM16" s="547">
        <v>4.0199999999999996</v>
      </c>
      <c r="AN16" s="547"/>
      <c r="AO16" s="547"/>
      <c r="AP16" s="538"/>
      <c r="AQ16" s="551" t="s">
        <v>4426</v>
      </c>
      <c r="AR16" s="541">
        <v>2537847.4900000002</v>
      </c>
      <c r="AS16" s="541">
        <v>422974.17</v>
      </c>
      <c r="AT16" s="540"/>
      <c r="AU16" s="541">
        <v>2960821.66</v>
      </c>
      <c r="AV16" s="540"/>
      <c r="AX16" s="374" t="s">
        <v>4426</v>
      </c>
      <c r="AY16" s="556">
        <v>2960821.66</v>
      </c>
      <c r="AZ16" s="556">
        <v>422974.17</v>
      </c>
      <c r="BA16" s="375"/>
      <c r="BB16" s="556">
        <v>3383795.83</v>
      </c>
      <c r="BC16" s="375"/>
      <c r="BE16" s="374" t="s">
        <v>4426</v>
      </c>
      <c r="BF16" s="556">
        <v>3383795.83</v>
      </c>
      <c r="BG16" s="556">
        <v>422974.17</v>
      </c>
      <c r="BH16" s="375"/>
      <c r="BI16" s="556">
        <v>3806770</v>
      </c>
      <c r="BJ16" s="375"/>
    </row>
    <row r="17" spans="1:62" x14ac:dyDescent="0.2">
      <c r="A17" s="384" t="s">
        <v>4254</v>
      </c>
      <c r="B17" s="384"/>
      <c r="C17" s="384">
        <v>6888.54</v>
      </c>
      <c r="D17" s="384">
        <v>6888.54</v>
      </c>
      <c r="E17" s="384"/>
      <c r="F17" s="384"/>
      <c r="H17" s="406" t="s">
        <v>4255</v>
      </c>
      <c r="I17" s="406">
        <v>174129.26</v>
      </c>
      <c r="J17" s="406"/>
      <c r="K17" s="406"/>
      <c r="L17" s="406">
        <v>174129.26</v>
      </c>
      <c r="M17" s="406"/>
      <c r="O17" s="384" t="s">
        <v>4426</v>
      </c>
      <c r="P17" s="384"/>
      <c r="Q17" s="384">
        <v>1268922.51</v>
      </c>
      <c r="R17" s="384"/>
      <c r="S17" s="384">
        <v>1268922.51</v>
      </c>
      <c r="T17" s="384"/>
      <c r="V17" s="497" t="s">
        <v>4426</v>
      </c>
      <c r="W17" s="497">
        <v>1268922.51</v>
      </c>
      <c r="X17" s="497">
        <v>2.4700000000000002</v>
      </c>
      <c r="Y17" s="497"/>
      <c r="Z17" s="497">
        <v>1268924.98</v>
      </c>
      <c r="AA17" s="497"/>
      <c r="AC17" t="s">
        <v>4426</v>
      </c>
      <c r="AD17" s="498">
        <v>1268924.98</v>
      </c>
      <c r="AE17" s="498">
        <v>845948.34</v>
      </c>
      <c r="AF17"/>
      <c r="AG17" s="498">
        <v>2114873.3199999998</v>
      </c>
      <c r="AH17"/>
      <c r="AI17" s="538"/>
      <c r="AJ17" s="546" t="s">
        <v>4426</v>
      </c>
      <c r="AK17" s="548">
        <v>2114873.3199999998</v>
      </c>
      <c r="AL17" s="548">
        <v>422974.17</v>
      </c>
      <c r="AM17" s="547"/>
      <c r="AN17" s="548">
        <v>2537847.4900000002</v>
      </c>
      <c r="AO17" s="547"/>
      <c r="AP17" s="538"/>
      <c r="AQ17" s="551" t="s">
        <v>4255</v>
      </c>
      <c r="AR17" s="540">
        <v>8.6999999999999993</v>
      </c>
      <c r="AS17" s="540"/>
      <c r="AT17" s="540">
        <v>8.6999999999999993</v>
      </c>
      <c r="AU17" s="540"/>
      <c r="AV17" s="540"/>
      <c r="AX17" s="374" t="s">
        <v>4256</v>
      </c>
      <c r="AY17" s="556">
        <v>59294.38</v>
      </c>
      <c r="AZ17" s="556">
        <v>2739327.92</v>
      </c>
      <c r="BA17" s="556">
        <v>2739327.92</v>
      </c>
      <c r="BB17" s="556">
        <v>59294.38</v>
      </c>
      <c r="BC17" s="375"/>
      <c r="BE17" s="374" t="s">
        <v>4547</v>
      </c>
      <c r="BF17" s="375"/>
      <c r="BG17" s="556">
        <v>755336.77</v>
      </c>
      <c r="BH17" s="375"/>
      <c r="BI17" s="556">
        <v>755336.77</v>
      </c>
      <c r="BJ17" s="375"/>
    </row>
    <row r="18" spans="1:62" x14ac:dyDescent="0.2">
      <c r="A18" s="384" t="s">
        <v>4255</v>
      </c>
      <c r="B18" s="384">
        <v>1900145.64</v>
      </c>
      <c r="C18" s="384">
        <v>1244232.44</v>
      </c>
      <c r="D18" s="384">
        <v>2970248.82</v>
      </c>
      <c r="E18" s="384">
        <v>174129.26</v>
      </c>
      <c r="F18" s="384"/>
      <c r="H18" s="406" t="s">
        <v>4256</v>
      </c>
      <c r="I18" s="406"/>
      <c r="J18" s="406">
        <v>11354450.439999999</v>
      </c>
      <c r="K18" s="406">
        <v>11354450.439999999</v>
      </c>
      <c r="L18" s="406"/>
      <c r="M18" s="406"/>
      <c r="O18" s="384" t="s">
        <v>4255</v>
      </c>
      <c r="P18" s="384">
        <v>174129.26</v>
      </c>
      <c r="Q18" s="384"/>
      <c r="R18" s="384">
        <v>110177.07</v>
      </c>
      <c r="S18" s="384">
        <v>63952.19</v>
      </c>
      <c r="T18" s="384"/>
      <c r="V18" s="497" t="s">
        <v>4255</v>
      </c>
      <c r="W18" s="497">
        <v>63952.19</v>
      </c>
      <c r="X18" s="497">
        <v>46595.45</v>
      </c>
      <c r="Y18" s="497">
        <v>110000</v>
      </c>
      <c r="Z18" s="497">
        <v>547.64</v>
      </c>
      <c r="AA18" s="497"/>
      <c r="AC18" t="s">
        <v>4255</v>
      </c>
      <c r="AD18">
        <v>547.64</v>
      </c>
      <c r="AE18">
        <v>13.07</v>
      </c>
      <c r="AF18"/>
      <c r="AG18">
        <v>560.71</v>
      </c>
      <c r="AH18"/>
      <c r="AI18" s="538"/>
      <c r="AJ18" s="546" t="s">
        <v>4255</v>
      </c>
      <c r="AK18" s="547">
        <v>560.71</v>
      </c>
      <c r="AL18" s="547"/>
      <c r="AM18" s="547">
        <v>552.01</v>
      </c>
      <c r="AN18" s="547">
        <v>8.6999999999999993</v>
      </c>
      <c r="AO18" s="547"/>
      <c r="AP18" s="538"/>
      <c r="AQ18" s="551" t="s">
        <v>4256</v>
      </c>
      <c r="AR18" s="540"/>
      <c r="AS18" s="541">
        <v>3726299.66</v>
      </c>
      <c r="AT18" s="541">
        <v>3667005.28</v>
      </c>
      <c r="AU18" s="541">
        <v>59294.38</v>
      </c>
      <c r="AV18" s="540"/>
      <c r="AX18" s="374" t="s">
        <v>4410</v>
      </c>
      <c r="AY18" s="375"/>
      <c r="AZ18" s="556">
        <v>93768.75</v>
      </c>
      <c r="BA18" s="375"/>
      <c r="BB18" s="556">
        <v>93768.75</v>
      </c>
      <c r="BC18" s="375"/>
      <c r="BE18" s="374" t="s">
        <v>4256</v>
      </c>
      <c r="BF18" s="556">
        <v>59294.38</v>
      </c>
      <c r="BG18" s="556">
        <v>5569474.7300000004</v>
      </c>
      <c r="BH18" s="556">
        <v>5569474.7300000004</v>
      </c>
      <c r="BI18" s="556">
        <v>59294.38</v>
      </c>
      <c r="BJ18" s="375"/>
    </row>
    <row r="19" spans="1:62" x14ac:dyDescent="0.2">
      <c r="A19" s="384" t="s">
        <v>4256</v>
      </c>
      <c r="B19" s="385"/>
      <c r="C19" s="385">
        <v>2876798.21</v>
      </c>
      <c r="D19" s="385">
        <v>2876798.21</v>
      </c>
      <c r="E19" s="385"/>
      <c r="F19" s="384"/>
      <c r="H19" s="406" t="s">
        <v>4410</v>
      </c>
      <c r="I19" s="406"/>
      <c r="J19" s="406">
        <v>16597.07</v>
      </c>
      <c r="K19" s="406"/>
      <c r="L19" s="406">
        <v>16597.07</v>
      </c>
      <c r="M19" s="406"/>
      <c r="O19" s="384" t="s">
        <v>4256</v>
      </c>
      <c r="P19" s="385"/>
      <c r="Q19" s="385">
        <v>4447909.5199999996</v>
      </c>
      <c r="R19" s="385">
        <v>4447909.5199999996</v>
      </c>
      <c r="S19" s="385"/>
      <c r="T19" s="384"/>
      <c r="V19" s="497" t="s">
        <v>4256</v>
      </c>
      <c r="W19" s="497"/>
      <c r="X19" s="497">
        <v>2547886.42</v>
      </c>
      <c r="Y19" s="497">
        <v>2488592.04</v>
      </c>
      <c r="Z19" s="497">
        <v>59294.38</v>
      </c>
      <c r="AA19" s="497"/>
      <c r="AC19" t="s">
        <v>4256</v>
      </c>
      <c r="AD19" s="498">
        <v>59294.38</v>
      </c>
      <c r="AE19" s="498">
        <v>5034996.18</v>
      </c>
      <c r="AF19" s="498">
        <v>5034996.18</v>
      </c>
      <c r="AG19" s="498">
        <v>59294.38</v>
      </c>
      <c r="AH19"/>
      <c r="AI19" s="538"/>
      <c r="AJ19" s="546" t="s">
        <v>4256</v>
      </c>
      <c r="AK19" s="548">
        <v>59294.38</v>
      </c>
      <c r="AL19" s="548">
        <v>5105327.8099999996</v>
      </c>
      <c r="AM19" s="548">
        <v>5164622.1900000004</v>
      </c>
      <c r="AN19" s="547"/>
      <c r="AO19" s="547"/>
      <c r="AP19" s="538"/>
      <c r="AQ19" s="551" t="s">
        <v>4410</v>
      </c>
      <c r="AR19" s="541">
        <v>3412</v>
      </c>
      <c r="AS19" s="540"/>
      <c r="AT19" s="541">
        <v>3412</v>
      </c>
      <c r="AU19" s="540"/>
      <c r="AV19" s="540"/>
      <c r="AX19" s="374" t="s">
        <v>4411</v>
      </c>
      <c r="AY19" s="556">
        <v>3920.98</v>
      </c>
      <c r="AZ19" s="375"/>
      <c r="BA19" s="375"/>
      <c r="BB19" s="556">
        <v>3920.98</v>
      </c>
      <c r="BC19" s="375"/>
      <c r="BE19" s="374" t="s">
        <v>4410</v>
      </c>
      <c r="BF19" s="556">
        <v>93768.75</v>
      </c>
      <c r="BG19" s="375"/>
      <c r="BH19" s="556">
        <v>93768.75</v>
      </c>
      <c r="BI19" s="375"/>
      <c r="BJ19" s="375"/>
    </row>
    <row r="20" spans="1:62" x14ac:dyDescent="0.2">
      <c r="A20" s="384" t="s">
        <v>4257</v>
      </c>
      <c r="B20" s="385"/>
      <c r="C20" s="384">
        <v>5000</v>
      </c>
      <c r="D20" s="384"/>
      <c r="E20" s="385">
        <v>5000</v>
      </c>
      <c r="F20" s="384"/>
      <c r="H20" s="406" t="s">
        <v>4411</v>
      </c>
      <c r="I20" s="406"/>
      <c r="J20" s="406">
        <v>619</v>
      </c>
      <c r="K20" s="406">
        <v>619</v>
      </c>
      <c r="L20" s="406"/>
      <c r="M20" s="406"/>
      <c r="O20" s="384" t="s">
        <v>4410</v>
      </c>
      <c r="P20" s="385">
        <v>16597.07</v>
      </c>
      <c r="Q20" s="384"/>
      <c r="R20" s="384">
        <v>13697</v>
      </c>
      <c r="S20" s="385">
        <v>2900.07</v>
      </c>
      <c r="T20" s="384"/>
      <c r="V20" s="497" t="s">
        <v>4410</v>
      </c>
      <c r="W20" s="497">
        <v>2900.07</v>
      </c>
      <c r="X20" s="497"/>
      <c r="Y20" s="497">
        <v>2900.07</v>
      </c>
      <c r="Z20" s="497"/>
      <c r="AA20" s="497"/>
      <c r="AC20" t="s">
        <v>4257</v>
      </c>
      <c r="AD20" s="498">
        <v>5000</v>
      </c>
      <c r="AE20"/>
      <c r="AF20"/>
      <c r="AG20" s="498">
        <v>5000</v>
      </c>
      <c r="AH20"/>
      <c r="AI20" s="538"/>
      <c r="AJ20" s="546" t="s">
        <v>4410</v>
      </c>
      <c r="AK20" s="547"/>
      <c r="AL20" s="548">
        <v>3412</v>
      </c>
      <c r="AM20" s="547"/>
      <c r="AN20" s="548">
        <v>3412</v>
      </c>
      <c r="AO20" s="547"/>
      <c r="AP20" s="538"/>
      <c r="AQ20" s="551" t="s">
        <v>4411</v>
      </c>
      <c r="AR20" s="541">
        <v>1338.08</v>
      </c>
      <c r="AS20" s="541">
        <v>7841.96</v>
      </c>
      <c r="AT20" s="541">
        <v>5259.06</v>
      </c>
      <c r="AU20" s="541">
        <v>3920.98</v>
      </c>
      <c r="AV20" s="540"/>
      <c r="AX20" s="374" t="s">
        <v>4257</v>
      </c>
      <c r="AY20" s="556">
        <v>5000</v>
      </c>
      <c r="AZ20" s="375"/>
      <c r="BA20" s="375"/>
      <c r="BB20" s="556">
        <v>5000</v>
      </c>
      <c r="BC20" s="375"/>
      <c r="BE20" s="374" t="s">
        <v>4411</v>
      </c>
      <c r="BF20" s="556">
        <v>3920.98</v>
      </c>
      <c r="BG20" s="375"/>
      <c r="BH20" s="375"/>
      <c r="BI20" s="556">
        <v>3920.98</v>
      </c>
      <c r="BJ20" s="375"/>
    </row>
    <row r="21" spans="1:62" x14ac:dyDescent="0.2">
      <c r="A21" s="384" t="s">
        <v>4258</v>
      </c>
      <c r="B21" s="385">
        <v>35.049999999999997</v>
      </c>
      <c r="C21" s="384">
        <v>14602.34</v>
      </c>
      <c r="D21" s="384">
        <v>14496.92</v>
      </c>
      <c r="E21" s="385">
        <v>140.47</v>
      </c>
      <c r="F21" s="384"/>
      <c r="H21" s="406" t="s">
        <v>4257</v>
      </c>
      <c r="I21" s="406">
        <v>5000</v>
      </c>
      <c r="J21" s="406"/>
      <c r="K21" s="406"/>
      <c r="L21" s="406">
        <v>5000</v>
      </c>
      <c r="M21" s="406"/>
      <c r="O21" s="384" t="s">
        <v>4257</v>
      </c>
      <c r="P21" s="385">
        <v>5000</v>
      </c>
      <c r="Q21" s="384"/>
      <c r="R21" s="384"/>
      <c r="S21" s="385">
        <v>5000</v>
      </c>
      <c r="T21" s="384"/>
      <c r="V21" s="497" t="s">
        <v>4257</v>
      </c>
      <c r="W21" s="497">
        <v>5000</v>
      </c>
      <c r="X21" s="497"/>
      <c r="Y21" s="497"/>
      <c r="Z21" s="497">
        <v>5000</v>
      </c>
      <c r="AA21" s="497"/>
      <c r="AC21" t="s">
        <v>4258</v>
      </c>
      <c r="AD21">
        <v>5.89</v>
      </c>
      <c r="AE21" s="498">
        <v>16414.509999999998</v>
      </c>
      <c r="AF21" s="498">
        <v>16417.13</v>
      </c>
      <c r="AG21">
        <v>3.27</v>
      </c>
      <c r="AH21"/>
      <c r="AI21" s="538"/>
      <c r="AJ21" s="546" t="s">
        <v>4411</v>
      </c>
      <c r="AK21" s="547"/>
      <c r="AL21" s="548">
        <v>1338.08</v>
      </c>
      <c r="AM21" s="547"/>
      <c r="AN21" s="548">
        <v>1338.08</v>
      </c>
      <c r="AO21" s="547"/>
      <c r="AP21" s="538"/>
      <c r="AQ21" s="551" t="s">
        <v>4257</v>
      </c>
      <c r="AR21" s="541">
        <v>5000</v>
      </c>
      <c r="AS21" s="540"/>
      <c r="AT21" s="540"/>
      <c r="AU21" s="541">
        <v>5000</v>
      </c>
      <c r="AV21" s="540"/>
      <c r="AX21" s="374" t="s">
        <v>4258</v>
      </c>
      <c r="AY21" s="375">
        <v>363.61</v>
      </c>
      <c r="AZ21" s="556">
        <v>18011.88</v>
      </c>
      <c r="BA21" s="556">
        <v>18332.650000000001</v>
      </c>
      <c r="BB21" s="375">
        <v>42.84</v>
      </c>
      <c r="BC21" s="375"/>
      <c r="BE21" s="374" t="s">
        <v>4257</v>
      </c>
      <c r="BF21" s="556">
        <v>5000</v>
      </c>
      <c r="BG21" s="375"/>
      <c r="BH21" s="375"/>
      <c r="BI21" s="556">
        <v>5000</v>
      </c>
      <c r="BJ21" s="375"/>
    </row>
    <row r="22" spans="1:62" x14ac:dyDescent="0.2">
      <c r="A22" s="384" t="s">
        <v>4259</v>
      </c>
      <c r="B22" s="385">
        <v>1827</v>
      </c>
      <c r="C22" s="385"/>
      <c r="D22" s="385"/>
      <c r="E22" s="385">
        <v>1827</v>
      </c>
      <c r="F22" s="384"/>
      <c r="H22" s="406" t="s">
        <v>4258</v>
      </c>
      <c r="I22" s="406">
        <v>140.47</v>
      </c>
      <c r="J22" s="406">
        <v>15802.34</v>
      </c>
      <c r="K22" s="406">
        <v>14622.73</v>
      </c>
      <c r="L22" s="406">
        <v>1320.08</v>
      </c>
      <c r="M22" s="406"/>
      <c r="O22" s="384" t="s">
        <v>4258</v>
      </c>
      <c r="P22" s="385">
        <v>1320.08</v>
      </c>
      <c r="Q22" s="385">
        <v>12293.49</v>
      </c>
      <c r="R22" s="385">
        <v>13599.22</v>
      </c>
      <c r="S22" s="385">
        <v>14.35</v>
      </c>
      <c r="T22" s="384"/>
      <c r="V22" s="497" t="s">
        <v>4258</v>
      </c>
      <c r="W22" s="497">
        <v>14.35</v>
      </c>
      <c r="X22" s="497">
        <v>19520.349999999999</v>
      </c>
      <c r="Y22" s="497">
        <v>19528.810000000001</v>
      </c>
      <c r="Z22" s="497">
        <v>5.89</v>
      </c>
      <c r="AA22" s="497"/>
      <c r="AC22" t="s">
        <v>4259</v>
      </c>
      <c r="AD22" s="498">
        <v>1827</v>
      </c>
      <c r="AE22"/>
      <c r="AF22"/>
      <c r="AG22" s="498">
        <v>1827</v>
      </c>
      <c r="AH22"/>
      <c r="AI22" s="538"/>
      <c r="AJ22" s="546" t="s">
        <v>4257</v>
      </c>
      <c r="AK22" s="548">
        <v>5000</v>
      </c>
      <c r="AL22" s="547"/>
      <c r="AM22" s="547"/>
      <c r="AN22" s="548">
        <v>5000</v>
      </c>
      <c r="AO22" s="547"/>
      <c r="AP22" s="538"/>
      <c r="AQ22" s="551" t="s">
        <v>4258</v>
      </c>
      <c r="AR22" s="541">
        <v>7155.61</v>
      </c>
      <c r="AS22" s="541">
        <v>20211.88</v>
      </c>
      <c r="AT22" s="541">
        <v>27003.88</v>
      </c>
      <c r="AU22" s="540">
        <v>363.61</v>
      </c>
      <c r="AV22" s="540"/>
      <c r="AX22" s="374" t="s">
        <v>4259</v>
      </c>
      <c r="AY22" s="556">
        <v>1827</v>
      </c>
      <c r="AZ22" s="375"/>
      <c r="BA22" s="375"/>
      <c r="BB22" s="556">
        <v>1827</v>
      </c>
      <c r="BC22" s="375"/>
      <c r="BE22" s="374" t="s">
        <v>4258</v>
      </c>
      <c r="BF22" s="375">
        <v>42.84</v>
      </c>
      <c r="BG22" s="556">
        <v>20111.88</v>
      </c>
      <c r="BH22" s="556">
        <v>19568.79</v>
      </c>
      <c r="BI22" s="375">
        <v>585.92999999999995</v>
      </c>
      <c r="BJ22" s="375"/>
    </row>
    <row r="23" spans="1:62" x14ac:dyDescent="0.2">
      <c r="A23" s="384" t="s">
        <v>4260</v>
      </c>
      <c r="B23" s="385">
        <v>81008785.689999998</v>
      </c>
      <c r="C23" s="384"/>
      <c r="D23" s="385"/>
      <c r="E23" s="385">
        <v>81008785.689999998</v>
      </c>
      <c r="F23" s="384"/>
      <c r="H23" s="406" t="s">
        <v>4259</v>
      </c>
      <c r="I23" s="406">
        <v>1827</v>
      </c>
      <c r="J23" s="406"/>
      <c r="K23" s="406"/>
      <c r="L23" s="406">
        <v>1827</v>
      </c>
      <c r="M23" s="406"/>
      <c r="O23" s="384" t="s">
        <v>4259</v>
      </c>
      <c r="P23" s="385">
        <v>1827</v>
      </c>
      <c r="Q23" s="384"/>
      <c r="R23" s="385"/>
      <c r="S23" s="385">
        <v>1827</v>
      </c>
      <c r="T23" s="384"/>
      <c r="V23" s="497" t="s">
        <v>4259</v>
      </c>
      <c r="W23" s="497">
        <v>1827</v>
      </c>
      <c r="X23" s="497"/>
      <c r="Y23" s="497"/>
      <c r="Z23" s="497">
        <v>1827</v>
      </c>
      <c r="AA23" s="497"/>
      <c r="AC23" t="s">
        <v>4260</v>
      </c>
      <c r="AD23" s="498">
        <v>81008785.689999998</v>
      </c>
      <c r="AE23"/>
      <c r="AF23"/>
      <c r="AG23" s="498">
        <v>81008785.689999998</v>
      </c>
      <c r="AH23"/>
      <c r="AI23" s="538"/>
      <c r="AJ23" s="546" t="s">
        <v>4258</v>
      </c>
      <c r="AK23" s="547">
        <v>3.27</v>
      </c>
      <c r="AL23" s="548">
        <v>23822.880000000001</v>
      </c>
      <c r="AM23" s="548">
        <v>16670.54</v>
      </c>
      <c r="AN23" s="548">
        <v>7155.61</v>
      </c>
      <c r="AO23" s="547"/>
      <c r="AP23" s="538"/>
      <c r="AQ23" s="551" t="s">
        <v>4259</v>
      </c>
      <c r="AR23" s="541">
        <v>1827</v>
      </c>
      <c r="AS23" s="540"/>
      <c r="AT23" s="540"/>
      <c r="AU23" s="541">
        <v>1827</v>
      </c>
      <c r="AV23" s="540"/>
      <c r="AX23" s="374" t="s">
        <v>4260</v>
      </c>
      <c r="AY23" s="556">
        <v>81008785.689999998</v>
      </c>
      <c r="AZ23" s="375"/>
      <c r="BA23" s="375"/>
      <c r="BB23" s="556">
        <v>81008785.689999998</v>
      </c>
      <c r="BC23" s="375"/>
      <c r="BE23" s="374" t="s">
        <v>4259</v>
      </c>
      <c r="BF23" s="556">
        <v>1827</v>
      </c>
      <c r="BG23" s="375"/>
      <c r="BH23" s="375"/>
      <c r="BI23" s="556">
        <v>1827</v>
      </c>
      <c r="BJ23" s="375"/>
    </row>
    <row r="24" spans="1:62" x14ac:dyDescent="0.2">
      <c r="A24" s="384" t="s">
        <v>4261</v>
      </c>
      <c r="B24" s="384">
        <v>2112273.7400000002</v>
      </c>
      <c r="C24" s="385"/>
      <c r="D24" s="385"/>
      <c r="E24" s="385">
        <v>2112273.7400000002</v>
      </c>
      <c r="F24" s="384"/>
      <c r="H24" s="406" t="s">
        <v>4260</v>
      </c>
      <c r="I24" s="406">
        <v>81008785.689999998</v>
      </c>
      <c r="J24" s="406"/>
      <c r="K24" s="406"/>
      <c r="L24" s="406">
        <v>81008785.689999998</v>
      </c>
      <c r="M24" s="406"/>
      <c r="O24" s="384" t="s">
        <v>4260</v>
      </c>
      <c r="P24" s="384">
        <v>81008785.689999998</v>
      </c>
      <c r="Q24" s="385"/>
      <c r="R24" s="385"/>
      <c r="S24" s="385">
        <v>81008785.689999998</v>
      </c>
      <c r="T24" s="384"/>
      <c r="V24" s="497" t="s">
        <v>4260</v>
      </c>
      <c r="W24" s="497">
        <v>81008785.689999998</v>
      </c>
      <c r="X24" s="497"/>
      <c r="Y24" s="497"/>
      <c r="Z24" s="497">
        <v>81008785.689999998</v>
      </c>
      <c r="AA24" s="497"/>
      <c r="AC24" t="s">
        <v>4261</v>
      </c>
      <c r="AD24" s="498">
        <v>2112273.7400000002</v>
      </c>
      <c r="AE24"/>
      <c r="AF24"/>
      <c r="AG24" s="498">
        <v>2112273.7400000002</v>
      </c>
      <c r="AH24"/>
      <c r="AI24" s="538"/>
      <c r="AJ24" s="546" t="s">
        <v>4259</v>
      </c>
      <c r="AK24" s="548">
        <v>1827</v>
      </c>
      <c r="AL24" s="547"/>
      <c r="AM24" s="547"/>
      <c r="AN24" s="548">
        <v>1827</v>
      </c>
      <c r="AO24" s="547"/>
      <c r="AP24" s="538"/>
      <c r="AQ24" s="551" t="s">
        <v>4260</v>
      </c>
      <c r="AR24" s="541">
        <v>81008785.689999998</v>
      </c>
      <c r="AS24" s="540"/>
      <c r="AT24" s="540"/>
      <c r="AU24" s="541">
        <v>81008785.689999998</v>
      </c>
      <c r="AV24" s="540"/>
      <c r="AX24" s="374" t="s">
        <v>4261</v>
      </c>
      <c r="AY24" s="556">
        <v>2112273.7400000002</v>
      </c>
      <c r="AZ24" s="375"/>
      <c r="BA24" s="375"/>
      <c r="BB24" s="556">
        <v>2112273.7400000002</v>
      </c>
      <c r="BC24" s="375"/>
      <c r="BE24" s="374" t="s">
        <v>4260</v>
      </c>
      <c r="BF24" s="556">
        <v>81008785.689999998</v>
      </c>
      <c r="BG24" s="375"/>
      <c r="BH24" s="375"/>
      <c r="BI24" s="556">
        <v>81008785.689999998</v>
      </c>
      <c r="BJ24" s="375"/>
    </row>
    <row r="25" spans="1:62" x14ac:dyDescent="0.2">
      <c r="A25" s="384" t="s">
        <v>4262</v>
      </c>
      <c r="B25" s="384">
        <v>845850.33</v>
      </c>
      <c r="C25" s="384"/>
      <c r="D25" s="384"/>
      <c r="E25" s="384">
        <v>845850.33</v>
      </c>
      <c r="F25" s="384"/>
      <c r="H25" s="406" t="s">
        <v>4261</v>
      </c>
      <c r="I25" s="406">
        <v>2112273.7400000002</v>
      </c>
      <c r="J25" s="406"/>
      <c r="K25" s="406"/>
      <c r="L25" s="406">
        <v>2112273.7400000002</v>
      </c>
      <c r="M25" s="406"/>
      <c r="O25" s="384" t="s">
        <v>4261</v>
      </c>
      <c r="P25" s="384">
        <v>2112273.7400000002</v>
      </c>
      <c r="Q25" s="384"/>
      <c r="R25" s="384"/>
      <c r="S25" s="384">
        <v>2112273.7400000002</v>
      </c>
      <c r="T25" s="384"/>
      <c r="V25" s="497" t="s">
        <v>4261</v>
      </c>
      <c r="W25" s="497">
        <v>2112273.7400000002</v>
      </c>
      <c r="X25" s="497"/>
      <c r="Y25" s="497"/>
      <c r="Z25" s="497">
        <v>2112273.7400000002</v>
      </c>
      <c r="AA25" s="497"/>
      <c r="AC25" t="s">
        <v>4262</v>
      </c>
      <c r="AD25" s="498">
        <v>845850.33</v>
      </c>
      <c r="AE25"/>
      <c r="AF25"/>
      <c r="AG25" s="498">
        <v>845850.33</v>
      </c>
      <c r="AH25"/>
      <c r="AI25" s="538"/>
      <c r="AJ25" s="546" t="s">
        <v>4260</v>
      </c>
      <c r="AK25" s="548">
        <v>81008785.689999998</v>
      </c>
      <c r="AL25" s="547"/>
      <c r="AM25" s="547"/>
      <c r="AN25" s="548">
        <v>81008785.689999998</v>
      </c>
      <c r="AO25" s="547"/>
      <c r="AP25" s="538"/>
      <c r="AQ25" s="551" t="s">
        <v>4261</v>
      </c>
      <c r="AR25" s="541">
        <v>2112273.7400000002</v>
      </c>
      <c r="AS25" s="540"/>
      <c r="AT25" s="540"/>
      <c r="AU25" s="541">
        <v>2112273.7400000002</v>
      </c>
      <c r="AV25" s="540"/>
      <c r="AX25" s="374" t="s">
        <v>4262</v>
      </c>
      <c r="AY25" s="556">
        <v>845850.33</v>
      </c>
      <c r="AZ25" s="375"/>
      <c r="BA25" s="375"/>
      <c r="BB25" s="556">
        <v>845850.33</v>
      </c>
      <c r="BC25" s="375"/>
      <c r="BE25" s="374" t="s">
        <v>4261</v>
      </c>
      <c r="BF25" s="556">
        <v>2112273.7400000002</v>
      </c>
      <c r="BG25" s="375"/>
      <c r="BH25" s="375"/>
      <c r="BI25" s="556">
        <v>2112273.7400000002</v>
      </c>
      <c r="BJ25" s="375"/>
    </row>
    <row r="26" spans="1:62" x14ac:dyDescent="0.2">
      <c r="A26" s="384" t="s">
        <v>4263</v>
      </c>
      <c r="B26" s="384">
        <v>294891.71999999997</v>
      </c>
      <c r="C26" s="385"/>
      <c r="D26" s="384"/>
      <c r="E26" s="385">
        <v>294891.71999999997</v>
      </c>
      <c r="F26" s="384"/>
      <c r="H26" s="406" t="s">
        <v>4262</v>
      </c>
      <c r="I26" s="406">
        <v>845850.33</v>
      </c>
      <c r="J26" s="406"/>
      <c r="K26" s="406"/>
      <c r="L26" s="406">
        <v>845850.33</v>
      </c>
      <c r="M26" s="406"/>
      <c r="O26" s="384" t="s">
        <v>4262</v>
      </c>
      <c r="P26" s="384">
        <v>845850.33</v>
      </c>
      <c r="Q26" s="385"/>
      <c r="R26" s="384"/>
      <c r="S26" s="385">
        <v>845850.33</v>
      </c>
      <c r="T26" s="384"/>
      <c r="V26" s="497" t="s">
        <v>4262</v>
      </c>
      <c r="W26" s="497">
        <v>845850.33</v>
      </c>
      <c r="X26" s="497"/>
      <c r="Y26" s="497"/>
      <c r="Z26" s="497">
        <v>845850.33</v>
      </c>
      <c r="AA26" s="497"/>
      <c r="AC26" t="s">
        <v>4263</v>
      </c>
      <c r="AD26" s="498">
        <v>294891.71999999997</v>
      </c>
      <c r="AE26"/>
      <c r="AF26"/>
      <c r="AG26" s="498">
        <v>294891.71999999997</v>
      </c>
      <c r="AH26"/>
      <c r="AI26" s="538"/>
      <c r="AJ26" s="546" t="s">
        <v>4261</v>
      </c>
      <c r="AK26" s="548">
        <v>2112273.7400000002</v>
      </c>
      <c r="AL26" s="547"/>
      <c r="AM26" s="547"/>
      <c r="AN26" s="548">
        <v>2112273.7400000002</v>
      </c>
      <c r="AO26" s="547"/>
      <c r="AP26" s="538"/>
      <c r="AQ26" s="551" t="s">
        <v>4262</v>
      </c>
      <c r="AR26" s="541">
        <v>845850.33</v>
      </c>
      <c r="AS26" s="540"/>
      <c r="AT26" s="540"/>
      <c r="AU26" s="541">
        <v>845850.33</v>
      </c>
      <c r="AV26" s="540"/>
      <c r="AX26" s="374" t="s">
        <v>4263</v>
      </c>
      <c r="AY26" s="556">
        <v>294891.71999999997</v>
      </c>
      <c r="AZ26" s="375"/>
      <c r="BA26" s="375"/>
      <c r="BB26" s="556">
        <v>294891.71999999997</v>
      </c>
      <c r="BC26" s="375"/>
      <c r="BE26" s="374" t="s">
        <v>4262</v>
      </c>
      <c r="BF26" s="556">
        <v>845850.33</v>
      </c>
      <c r="BG26" s="375"/>
      <c r="BH26" s="375"/>
      <c r="BI26" s="556">
        <v>845850.33</v>
      </c>
      <c r="BJ26" s="375"/>
    </row>
    <row r="27" spans="1:62" x14ac:dyDescent="0.2">
      <c r="A27" s="384" t="s">
        <v>4264</v>
      </c>
      <c r="B27" s="384">
        <v>7830871.1699999999</v>
      </c>
      <c r="C27" s="385"/>
      <c r="D27" s="384"/>
      <c r="E27" s="385">
        <v>7830871.1699999999</v>
      </c>
      <c r="F27" s="384"/>
      <c r="H27" s="406" t="s">
        <v>4263</v>
      </c>
      <c r="I27" s="406">
        <v>294891.71999999997</v>
      </c>
      <c r="J27" s="406"/>
      <c r="K27" s="406"/>
      <c r="L27" s="406">
        <v>294891.71999999997</v>
      </c>
      <c r="M27" s="406"/>
      <c r="O27" s="384" t="s">
        <v>4263</v>
      </c>
      <c r="P27" s="384">
        <v>294891.71999999997</v>
      </c>
      <c r="Q27" s="385"/>
      <c r="R27" s="384"/>
      <c r="S27" s="385">
        <v>294891.71999999997</v>
      </c>
      <c r="T27" s="384"/>
      <c r="V27" s="497" t="s">
        <v>4263</v>
      </c>
      <c r="W27" s="497">
        <v>294891.71999999997</v>
      </c>
      <c r="X27" s="497"/>
      <c r="Y27" s="497"/>
      <c r="Z27" s="497">
        <v>294891.71999999997</v>
      </c>
      <c r="AA27" s="497"/>
      <c r="AC27" t="s">
        <v>4264</v>
      </c>
      <c r="AD27" s="498">
        <v>7830871.1699999999</v>
      </c>
      <c r="AE27"/>
      <c r="AF27"/>
      <c r="AG27" s="498">
        <v>7830871.1699999999</v>
      </c>
      <c r="AH27"/>
      <c r="AI27" s="538"/>
      <c r="AJ27" s="546" t="s">
        <v>4262</v>
      </c>
      <c r="AK27" s="548">
        <v>845850.33</v>
      </c>
      <c r="AL27" s="547"/>
      <c r="AM27" s="547"/>
      <c r="AN27" s="548">
        <v>845850.33</v>
      </c>
      <c r="AO27" s="547"/>
      <c r="AP27" s="538"/>
      <c r="AQ27" s="551" t="s">
        <v>4263</v>
      </c>
      <c r="AR27" s="541">
        <v>294891.71999999997</v>
      </c>
      <c r="AS27" s="540"/>
      <c r="AT27" s="540"/>
      <c r="AU27" s="541">
        <v>294891.71999999997</v>
      </c>
      <c r="AV27" s="540"/>
      <c r="AX27" s="374" t="s">
        <v>4264</v>
      </c>
      <c r="AY27" s="556">
        <v>7830871.1699999999</v>
      </c>
      <c r="AZ27" s="375"/>
      <c r="BA27" s="375"/>
      <c r="BB27" s="556">
        <v>7830871.1699999999</v>
      </c>
      <c r="BC27" s="375"/>
      <c r="BE27" s="374" t="s">
        <v>4263</v>
      </c>
      <c r="BF27" s="556">
        <v>294891.71999999997</v>
      </c>
      <c r="BG27" s="375"/>
      <c r="BH27" s="375"/>
      <c r="BI27" s="556">
        <v>294891.71999999997</v>
      </c>
      <c r="BJ27" s="375"/>
    </row>
    <row r="28" spans="1:62" x14ac:dyDescent="0.2">
      <c r="A28" s="384" t="s">
        <v>4265</v>
      </c>
      <c r="B28" s="384">
        <v>868900.3</v>
      </c>
      <c r="C28" s="385"/>
      <c r="D28" s="385"/>
      <c r="E28" s="384">
        <v>868900.3</v>
      </c>
      <c r="F28" s="384"/>
      <c r="H28" s="406" t="s">
        <v>4264</v>
      </c>
      <c r="I28" s="406">
        <v>7830871.1699999999</v>
      </c>
      <c r="J28" s="406"/>
      <c r="K28" s="406"/>
      <c r="L28" s="406">
        <v>7830871.1699999999</v>
      </c>
      <c r="M28" s="406"/>
      <c r="O28" s="384" t="s">
        <v>4264</v>
      </c>
      <c r="P28" s="384">
        <v>7830871.1699999999</v>
      </c>
      <c r="Q28" s="385"/>
      <c r="R28" s="385"/>
      <c r="S28" s="384">
        <v>7830871.1699999999</v>
      </c>
      <c r="T28" s="384"/>
      <c r="V28" s="497" t="s">
        <v>4264</v>
      </c>
      <c r="W28" s="497">
        <v>7830871.1699999999</v>
      </c>
      <c r="X28" s="497"/>
      <c r="Y28" s="497"/>
      <c r="Z28" s="497">
        <v>7830871.1699999999</v>
      </c>
      <c r="AA28" s="497"/>
      <c r="AC28" t="s">
        <v>4265</v>
      </c>
      <c r="AD28" s="498">
        <v>868900.3</v>
      </c>
      <c r="AE28"/>
      <c r="AF28"/>
      <c r="AG28" s="498">
        <v>868900.3</v>
      </c>
      <c r="AH28"/>
      <c r="AI28" s="538"/>
      <c r="AJ28" s="546" t="s">
        <v>4263</v>
      </c>
      <c r="AK28" s="548">
        <v>294891.71999999997</v>
      </c>
      <c r="AL28" s="547"/>
      <c r="AM28" s="547"/>
      <c r="AN28" s="548">
        <v>294891.71999999997</v>
      </c>
      <c r="AO28" s="547"/>
      <c r="AP28" s="538"/>
      <c r="AQ28" s="551" t="s">
        <v>4264</v>
      </c>
      <c r="AR28" s="541">
        <v>7830871.1699999999</v>
      </c>
      <c r="AS28" s="540"/>
      <c r="AT28" s="540"/>
      <c r="AU28" s="541">
        <v>7830871.1699999999</v>
      </c>
      <c r="AV28" s="540"/>
      <c r="AX28" s="374" t="s">
        <v>4265</v>
      </c>
      <c r="AY28" s="556">
        <v>868900.3</v>
      </c>
      <c r="AZ28" s="375"/>
      <c r="BA28" s="375"/>
      <c r="BB28" s="556">
        <v>868900.3</v>
      </c>
      <c r="BC28" s="375"/>
      <c r="BE28" s="374" t="s">
        <v>4264</v>
      </c>
      <c r="BF28" s="556">
        <v>7830871.1699999999</v>
      </c>
      <c r="BG28" s="375"/>
      <c r="BH28" s="375"/>
      <c r="BI28" s="556">
        <v>7830871.1699999999</v>
      </c>
      <c r="BJ28" s="375"/>
    </row>
    <row r="29" spans="1:62" x14ac:dyDescent="0.2">
      <c r="A29" s="384" t="s">
        <v>4266</v>
      </c>
      <c r="B29" s="384">
        <v>326107.09999999998</v>
      </c>
      <c r="C29" s="384"/>
      <c r="D29" s="384"/>
      <c r="E29" s="384">
        <v>326107.09999999998</v>
      </c>
      <c r="F29" s="384"/>
      <c r="H29" s="406" t="s">
        <v>4265</v>
      </c>
      <c r="I29" s="406">
        <v>868900.3</v>
      </c>
      <c r="J29" s="406"/>
      <c r="K29" s="406"/>
      <c r="L29" s="406">
        <v>868900.3</v>
      </c>
      <c r="M29" s="406"/>
      <c r="O29" s="384" t="s">
        <v>4265</v>
      </c>
      <c r="P29" s="384">
        <v>868900.3</v>
      </c>
      <c r="Q29" s="384"/>
      <c r="R29" s="384"/>
      <c r="S29" s="384">
        <v>868900.3</v>
      </c>
      <c r="T29" s="384"/>
      <c r="V29" s="497" t="s">
        <v>4265</v>
      </c>
      <c r="W29" s="497">
        <v>868900.3</v>
      </c>
      <c r="X29" s="497"/>
      <c r="Y29" s="497"/>
      <c r="Z29" s="497">
        <v>868900.3</v>
      </c>
      <c r="AA29" s="497"/>
      <c r="AC29" t="s">
        <v>4266</v>
      </c>
      <c r="AD29" s="498">
        <v>326107.09999999998</v>
      </c>
      <c r="AE29"/>
      <c r="AF29"/>
      <c r="AG29" s="498">
        <v>326107.09999999998</v>
      </c>
      <c r="AH29"/>
      <c r="AI29" s="538"/>
      <c r="AJ29" s="546" t="s">
        <v>4264</v>
      </c>
      <c r="AK29" s="548">
        <v>7830871.1699999999</v>
      </c>
      <c r="AL29" s="547"/>
      <c r="AM29" s="547"/>
      <c r="AN29" s="548">
        <v>7830871.1699999999</v>
      </c>
      <c r="AO29" s="547"/>
      <c r="AP29" s="538"/>
      <c r="AQ29" s="551" t="s">
        <v>4265</v>
      </c>
      <c r="AR29" s="541">
        <v>868900.3</v>
      </c>
      <c r="AS29" s="540"/>
      <c r="AT29" s="540"/>
      <c r="AU29" s="541">
        <v>868900.3</v>
      </c>
      <c r="AV29" s="540"/>
      <c r="AX29" s="374" t="s">
        <v>4266</v>
      </c>
      <c r="AY29" s="556">
        <v>326107.09999999998</v>
      </c>
      <c r="AZ29" s="375"/>
      <c r="BA29" s="375"/>
      <c r="BB29" s="556">
        <v>326107.09999999998</v>
      </c>
      <c r="BC29" s="375"/>
      <c r="BE29" s="374" t="s">
        <v>4265</v>
      </c>
      <c r="BF29" s="556">
        <v>868900.3</v>
      </c>
      <c r="BG29" s="375"/>
      <c r="BH29" s="375"/>
      <c r="BI29" s="556">
        <v>868900.3</v>
      </c>
      <c r="BJ29" s="375"/>
    </row>
    <row r="30" spans="1:62" x14ac:dyDescent="0.2">
      <c r="A30" s="384" t="s">
        <v>4267</v>
      </c>
      <c r="B30" s="385">
        <v>201493.91</v>
      </c>
      <c r="C30" s="384"/>
      <c r="D30" s="384"/>
      <c r="E30" s="385">
        <v>201493.91</v>
      </c>
      <c r="F30" s="384"/>
      <c r="H30" s="406" t="s">
        <v>4266</v>
      </c>
      <c r="I30" s="406">
        <v>326107.09999999998</v>
      </c>
      <c r="J30" s="406"/>
      <c r="K30" s="406"/>
      <c r="L30" s="406">
        <v>326107.09999999998</v>
      </c>
      <c r="M30" s="406"/>
      <c r="O30" s="384" t="s">
        <v>4266</v>
      </c>
      <c r="P30" s="385">
        <v>326107.09999999998</v>
      </c>
      <c r="Q30" s="384"/>
      <c r="R30" s="384"/>
      <c r="S30" s="385">
        <v>326107.09999999998</v>
      </c>
      <c r="T30" s="384"/>
      <c r="V30" s="497" t="s">
        <v>4266</v>
      </c>
      <c r="W30" s="497">
        <v>326107.09999999998</v>
      </c>
      <c r="X30" s="497"/>
      <c r="Y30" s="497"/>
      <c r="Z30" s="497">
        <v>326107.09999999998</v>
      </c>
      <c r="AA30" s="497"/>
      <c r="AC30" t="s">
        <v>4267</v>
      </c>
      <c r="AD30" s="498">
        <v>201493.91</v>
      </c>
      <c r="AE30"/>
      <c r="AF30"/>
      <c r="AG30" s="498">
        <v>201493.91</v>
      </c>
      <c r="AH30"/>
      <c r="AI30" s="538"/>
      <c r="AJ30" s="546" t="s">
        <v>4265</v>
      </c>
      <c r="AK30" s="548">
        <v>868900.3</v>
      </c>
      <c r="AL30" s="547"/>
      <c r="AM30" s="547"/>
      <c r="AN30" s="548">
        <v>868900.3</v>
      </c>
      <c r="AO30" s="547"/>
      <c r="AP30" s="538"/>
      <c r="AQ30" s="551" t="s">
        <v>4266</v>
      </c>
      <c r="AR30" s="541">
        <v>326107.09999999998</v>
      </c>
      <c r="AS30" s="540"/>
      <c r="AT30" s="540"/>
      <c r="AU30" s="541">
        <v>326107.09999999998</v>
      </c>
      <c r="AV30" s="540"/>
      <c r="AX30" s="374" t="s">
        <v>4267</v>
      </c>
      <c r="AY30" s="556">
        <v>201493.91</v>
      </c>
      <c r="AZ30" s="375"/>
      <c r="BA30" s="375"/>
      <c r="BB30" s="556">
        <v>201493.91</v>
      </c>
      <c r="BC30" s="375"/>
      <c r="BE30" s="374" t="s">
        <v>4266</v>
      </c>
      <c r="BF30" s="556">
        <v>326107.09999999998</v>
      </c>
      <c r="BG30" s="375"/>
      <c r="BH30" s="375"/>
      <c r="BI30" s="556">
        <v>326107.09999999998</v>
      </c>
      <c r="BJ30" s="375"/>
    </row>
    <row r="31" spans="1:62" x14ac:dyDescent="0.2">
      <c r="A31" s="384" t="s">
        <v>4268</v>
      </c>
      <c r="B31" s="385">
        <v>580987.07999999996</v>
      </c>
      <c r="C31" s="384"/>
      <c r="D31" s="384"/>
      <c r="E31" s="385">
        <v>580987.07999999996</v>
      </c>
      <c r="F31" s="384"/>
      <c r="H31" s="406" t="s">
        <v>4267</v>
      </c>
      <c r="I31" s="406">
        <v>201493.91</v>
      </c>
      <c r="J31" s="406"/>
      <c r="K31" s="406"/>
      <c r="L31" s="406">
        <v>201493.91</v>
      </c>
      <c r="M31" s="406"/>
      <c r="O31" s="384" t="s">
        <v>4267</v>
      </c>
      <c r="P31" s="385">
        <v>201493.91</v>
      </c>
      <c r="Q31" s="384"/>
      <c r="R31" s="384"/>
      <c r="S31" s="385">
        <v>201493.91</v>
      </c>
      <c r="T31" s="384"/>
      <c r="V31" s="497" t="s">
        <v>4267</v>
      </c>
      <c r="W31" s="497">
        <v>201493.91</v>
      </c>
      <c r="X31" s="497"/>
      <c r="Y31" s="497"/>
      <c r="Z31" s="497">
        <v>201493.91</v>
      </c>
      <c r="AA31" s="497"/>
      <c r="AC31" t="s">
        <v>4268</v>
      </c>
      <c r="AD31" s="498">
        <v>580987.07999999996</v>
      </c>
      <c r="AE31"/>
      <c r="AF31"/>
      <c r="AG31" s="498">
        <v>580987.07999999996</v>
      </c>
      <c r="AH31"/>
      <c r="AI31" s="538"/>
      <c r="AJ31" s="546" t="s">
        <v>4266</v>
      </c>
      <c r="AK31" s="548">
        <v>326107.09999999998</v>
      </c>
      <c r="AL31" s="547"/>
      <c r="AM31" s="547"/>
      <c r="AN31" s="548">
        <v>326107.09999999998</v>
      </c>
      <c r="AO31" s="547"/>
      <c r="AP31" s="538"/>
      <c r="AQ31" s="551" t="s">
        <v>4267</v>
      </c>
      <c r="AR31" s="541">
        <v>201493.91</v>
      </c>
      <c r="AS31" s="540"/>
      <c r="AT31" s="540"/>
      <c r="AU31" s="541">
        <v>201493.91</v>
      </c>
      <c r="AV31" s="540"/>
      <c r="AX31" s="374" t="s">
        <v>4268</v>
      </c>
      <c r="AY31" s="556">
        <v>580987.07999999996</v>
      </c>
      <c r="AZ31" s="375"/>
      <c r="BA31" s="375"/>
      <c r="BB31" s="556">
        <v>580987.07999999996</v>
      </c>
      <c r="BC31" s="375"/>
      <c r="BE31" s="374" t="s">
        <v>4267</v>
      </c>
      <c r="BF31" s="556">
        <v>201493.91</v>
      </c>
      <c r="BG31" s="375"/>
      <c r="BH31" s="375"/>
      <c r="BI31" s="556">
        <v>201493.91</v>
      </c>
      <c r="BJ31" s="375"/>
    </row>
    <row r="32" spans="1:62" x14ac:dyDescent="0.2">
      <c r="A32" s="384" t="s">
        <v>4269</v>
      </c>
      <c r="B32" s="385">
        <v>87167.71</v>
      </c>
      <c r="C32" s="384"/>
      <c r="D32" s="384"/>
      <c r="E32" s="385">
        <v>87167.71</v>
      </c>
      <c r="F32" s="384"/>
      <c r="H32" s="406" t="s">
        <v>4268</v>
      </c>
      <c r="I32" s="406">
        <v>580987.07999999996</v>
      </c>
      <c r="J32" s="406"/>
      <c r="K32" s="406"/>
      <c r="L32" s="406">
        <v>580987.07999999996</v>
      </c>
      <c r="M32" s="406"/>
      <c r="O32" s="384" t="s">
        <v>4268</v>
      </c>
      <c r="P32" s="385">
        <v>580987.07999999996</v>
      </c>
      <c r="Q32" s="384"/>
      <c r="R32" s="384"/>
      <c r="S32" s="385">
        <v>580987.07999999996</v>
      </c>
      <c r="T32" s="384"/>
      <c r="V32" s="497" t="s">
        <v>4268</v>
      </c>
      <c r="W32" s="497">
        <v>580987.07999999996</v>
      </c>
      <c r="X32" s="497"/>
      <c r="Y32" s="497"/>
      <c r="Z32" s="497">
        <v>580987.07999999996</v>
      </c>
      <c r="AA32" s="497"/>
      <c r="AC32" t="s">
        <v>4269</v>
      </c>
      <c r="AD32" s="498">
        <v>87167.71</v>
      </c>
      <c r="AE32"/>
      <c r="AF32"/>
      <c r="AG32" s="498">
        <v>87167.71</v>
      </c>
      <c r="AH32"/>
      <c r="AI32" s="538"/>
      <c r="AJ32" s="546" t="s">
        <v>4267</v>
      </c>
      <c r="AK32" s="548">
        <v>201493.91</v>
      </c>
      <c r="AL32" s="547"/>
      <c r="AM32" s="547"/>
      <c r="AN32" s="548">
        <v>201493.91</v>
      </c>
      <c r="AO32" s="547"/>
      <c r="AP32" s="538"/>
      <c r="AQ32" s="551" t="s">
        <v>4268</v>
      </c>
      <c r="AR32" s="541">
        <v>580987.07999999996</v>
      </c>
      <c r="AS32" s="540"/>
      <c r="AT32" s="540"/>
      <c r="AU32" s="541">
        <v>580987.07999999996</v>
      </c>
      <c r="AV32" s="540"/>
      <c r="AX32" s="374" t="s">
        <v>4269</v>
      </c>
      <c r="AY32" s="556">
        <v>87167.71</v>
      </c>
      <c r="AZ32" s="375"/>
      <c r="BA32" s="375"/>
      <c r="BB32" s="556">
        <v>87167.71</v>
      </c>
      <c r="BC32" s="375"/>
      <c r="BE32" s="374" t="s">
        <v>4268</v>
      </c>
      <c r="BF32" s="556">
        <v>580987.07999999996</v>
      </c>
      <c r="BG32" s="375"/>
      <c r="BH32" s="375"/>
      <c r="BI32" s="556">
        <v>580987.07999999996</v>
      </c>
      <c r="BJ32" s="375"/>
    </row>
    <row r="33" spans="1:62" x14ac:dyDescent="0.2">
      <c r="A33" s="384" t="s">
        <v>4270</v>
      </c>
      <c r="B33" s="385">
        <v>2640374.19</v>
      </c>
      <c r="C33" s="384"/>
      <c r="D33" s="384"/>
      <c r="E33" s="385">
        <v>2640374.19</v>
      </c>
      <c r="F33" s="384"/>
      <c r="H33" s="406" t="s">
        <v>4269</v>
      </c>
      <c r="I33" s="406">
        <v>87167.71</v>
      </c>
      <c r="J33" s="406"/>
      <c r="K33" s="406"/>
      <c r="L33" s="406">
        <v>87167.71</v>
      </c>
      <c r="M33" s="406"/>
      <c r="O33" s="384" t="s">
        <v>4269</v>
      </c>
      <c r="P33" s="385">
        <v>87167.71</v>
      </c>
      <c r="Q33" s="384"/>
      <c r="R33" s="384"/>
      <c r="S33" s="385">
        <v>87167.71</v>
      </c>
      <c r="T33" s="384"/>
      <c r="V33" s="497" t="s">
        <v>4269</v>
      </c>
      <c r="W33" s="497">
        <v>87167.71</v>
      </c>
      <c r="X33" s="497"/>
      <c r="Y33" s="497"/>
      <c r="Z33" s="497">
        <v>87167.71</v>
      </c>
      <c r="AA33" s="497"/>
      <c r="AC33" t="s">
        <v>4270</v>
      </c>
      <c r="AD33" s="498">
        <v>2640374.19</v>
      </c>
      <c r="AE33"/>
      <c r="AF33"/>
      <c r="AG33" s="498">
        <v>2640374.19</v>
      </c>
      <c r="AH33"/>
      <c r="AI33" s="538"/>
      <c r="AJ33" s="546" t="s">
        <v>4268</v>
      </c>
      <c r="AK33" s="548">
        <v>580987.07999999996</v>
      </c>
      <c r="AL33" s="547"/>
      <c r="AM33" s="547"/>
      <c r="AN33" s="548">
        <v>580987.07999999996</v>
      </c>
      <c r="AO33" s="547"/>
      <c r="AP33" s="538"/>
      <c r="AQ33" s="551" t="s">
        <v>4269</v>
      </c>
      <c r="AR33" s="541">
        <v>87167.71</v>
      </c>
      <c r="AS33" s="540"/>
      <c r="AT33" s="540"/>
      <c r="AU33" s="541">
        <v>87167.71</v>
      </c>
      <c r="AV33" s="540"/>
      <c r="AX33" s="374" t="s">
        <v>4270</v>
      </c>
      <c r="AY33" s="556">
        <v>2640374.19</v>
      </c>
      <c r="AZ33" s="375"/>
      <c r="BA33" s="375"/>
      <c r="BB33" s="556">
        <v>2640374.19</v>
      </c>
      <c r="BC33" s="375"/>
      <c r="BE33" s="374" t="s">
        <v>4269</v>
      </c>
      <c r="BF33" s="556">
        <v>87167.71</v>
      </c>
      <c r="BG33" s="375"/>
      <c r="BH33" s="375"/>
      <c r="BI33" s="556">
        <v>87167.71</v>
      </c>
      <c r="BJ33" s="375"/>
    </row>
    <row r="34" spans="1:62" x14ac:dyDescent="0.2">
      <c r="A34" s="384" t="s">
        <v>4271</v>
      </c>
      <c r="B34" s="385">
        <v>23610</v>
      </c>
      <c r="C34" s="384"/>
      <c r="D34" s="384"/>
      <c r="E34" s="385">
        <v>23610</v>
      </c>
      <c r="F34" s="384"/>
      <c r="H34" s="406" t="s">
        <v>4270</v>
      </c>
      <c r="I34" s="406">
        <v>2640374.19</v>
      </c>
      <c r="J34" s="406"/>
      <c r="K34" s="406"/>
      <c r="L34" s="406">
        <v>2640374.19</v>
      </c>
      <c r="M34" s="406"/>
      <c r="O34" s="384" t="s">
        <v>4270</v>
      </c>
      <c r="P34" s="385">
        <v>2640374.19</v>
      </c>
      <c r="Q34" s="384"/>
      <c r="R34" s="384"/>
      <c r="S34" s="385">
        <v>2640374.19</v>
      </c>
      <c r="T34" s="384"/>
      <c r="V34" s="497" t="s">
        <v>4270</v>
      </c>
      <c r="W34" s="497">
        <v>2640374.19</v>
      </c>
      <c r="X34" s="497"/>
      <c r="Y34" s="497"/>
      <c r="Z34" s="497">
        <v>2640374.19</v>
      </c>
      <c r="AA34" s="497"/>
      <c r="AC34" t="s">
        <v>4271</v>
      </c>
      <c r="AD34" s="498">
        <v>23610</v>
      </c>
      <c r="AE34"/>
      <c r="AF34"/>
      <c r="AG34" s="498">
        <v>23610</v>
      </c>
      <c r="AH34"/>
      <c r="AI34" s="538"/>
      <c r="AJ34" s="546" t="s">
        <v>4269</v>
      </c>
      <c r="AK34" s="548">
        <v>87167.71</v>
      </c>
      <c r="AL34" s="547"/>
      <c r="AM34" s="547"/>
      <c r="AN34" s="548">
        <v>87167.71</v>
      </c>
      <c r="AO34" s="547"/>
      <c r="AP34" s="538"/>
      <c r="AQ34" s="551" t="s">
        <v>4270</v>
      </c>
      <c r="AR34" s="541">
        <v>2640374.19</v>
      </c>
      <c r="AS34" s="540"/>
      <c r="AT34" s="540"/>
      <c r="AU34" s="541">
        <v>2640374.19</v>
      </c>
      <c r="AV34" s="540"/>
      <c r="AX34" s="374" t="s">
        <v>4271</v>
      </c>
      <c r="AY34" s="556">
        <v>23610</v>
      </c>
      <c r="AZ34" s="375"/>
      <c r="BA34" s="375"/>
      <c r="BB34" s="556">
        <v>23610</v>
      </c>
      <c r="BC34" s="375"/>
      <c r="BE34" s="374" t="s">
        <v>4270</v>
      </c>
      <c r="BF34" s="556">
        <v>2640374.19</v>
      </c>
      <c r="BG34" s="375"/>
      <c r="BH34" s="375"/>
      <c r="BI34" s="556">
        <v>2640374.19</v>
      </c>
      <c r="BJ34" s="375"/>
    </row>
    <row r="35" spans="1:62" x14ac:dyDescent="0.2">
      <c r="A35" s="384" t="s">
        <v>4272</v>
      </c>
      <c r="B35" s="385">
        <v>1824557</v>
      </c>
      <c r="C35" s="384"/>
      <c r="D35" s="384"/>
      <c r="E35" s="385">
        <v>1824557</v>
      </c>
      <c r="F35" s="384"/>
      <c r="H35" s="406" t="s">
        <v>4271</v>
      </c>
      <c r="I35" s="406">
        <v>23610</v>
      </c>
      <c r="J35" s="406"/>
      <c r="K35" s="406"/>
      <c r="L35" s="406">
        <v>23610</v>
      </c>
      <c r="M35" s="406"/>
      <c r="O35" s="384" t="s">
        <v>4271</v>
      </c>
      <c r="P35" s="385">
        <v>23610</v>
      </c>
      <c r="Q35" s="384"/>
      <c r="R35" s="384"/>
      <c r="S35" s="385">
        <v>23610</v>
      </c>
      <c r="T35" s="384"/>
      <c r="V35" s="497" t="s">
        <v>4271</v>
      </c>
      <c r="W35" s="497">
        <v>23610</v>
      </c>
      <c r="X35" s="497"/>
      <c r="Y35" s="497"/>
      <c r="Z35" s="497">
        <v>23610</v>
      </c>
      <c r="AA35" s="497"/>
      <c r="AC35" t="s">
        <v>4272</v>
      </c>
      <c r="AD35" s="498">
        <v>1824557</v>
      </c>
      <c r="AE35"/>
      <c r="AF35"/>
      <c r="AG35" s="498">
        <v>1824557</v>
      </c>
      <c r="AH35"/>
      <c r="AI35" s="538"/>
      <c r="AJ35" s="546" t="s">
        <v>4270</v>
      </c>
      <c r="AK35" s="548">
        <v>2640374.19</v>
      </c>
      <c r="AL35" s="547"/>
      <c r="AM35" s="547"/>
      <c r="AN35" s="548">
        <v>2640374.19</v>
      </c>
      <c r="AO35" s="547"/>
      <c r="AP35" s="538"/>
      <c r="AQ35" s="551" t="s">
        <v>4271</v>
      </c>
      <c r="AR35" s="541">
        <v>23610</v>
      </c>
      <c r="AS35" s="540"/>
      <c r="AT35" s="540"/>
      <c r="AU35" s="541">
        <v>23610</v>
      </c>
      <c r="AV35" s="540"/>
      <c r="AX35" s="374" t="s">
        <v>4272</v>
      </c>
      <c r="AY35" s="556">
        <v>1824557</v>
      </c>
      <c r="AZ35" s="375"/>
      <c r="BA35" s="375"/>
      <c r="BB35" s="556">
        <v>1824557</v>
      </c>
      <c r="BC35" s="375"/>
      <c r="BE35" s="374" t="s">
        <v>4271</v>
      </c>
      <c r="BF35" s="556">
        <v>23610</v>
      </c>
      <c r="BG35" s="375"/>
      <c r="BH35" s="375"/>
      <c r="BI35" s="556">
        <v>23610</v>
      </c>
      <c r="BJ35" s="375"/>
    </row>
    <row r="36" spans="1:62" x14ac:dyDescent="0.2">
      <c r="A36" s="384" t="s">
        <v>4273</v>
      </c>
      <c r="B36" s="385">
        <v>355932.44</v>
      </c>
      <c r="C36" s="384"/>
      <c r="D36" s="384"/>
      <c r="E36" s="385">
        <v>355932.44</v>
      </c>
      <c r="F36" s="384"/>
      <c r="H36" s="406" t="s">
        <v>4272</v>
      </c>
      <c r="I36" s="406">
        <v>1824557</v>
      </c>
      <c r="J36" s="406"/>
      <c r="K36" s="406"/>
      <c r="L36" s="406">
        <v>1824557</v>
      </c>
      <c r="M36" s="406"/>
      <c r="O36" s="384" t="s">
        <v>4272</v>
      </c>
      <c r="P36" s="385">
        <v>1824557</v>
      </c>
      <c r="Q36" s="384"/>
      <c r="R36" s="384"/>
      <c r="S36" s="385">
        <v>1824557</v>
      </c>
      <c r="T36" s="384"/>
      <c r="V36" s="497" t="s">
        <v>4272</v>
      </c>
      <c r="W36" s="497">
        <v>1824557</v>
      </c>
      <c r="X36" s="497"/>
      <c r="Y36" s="497"/>
      <c r="Z36" s="497">
        <v>1824557</v>
      </c>
      <c r="AA36" s="497"/>
      <c r="AC36" t="s">
        <v>4273</v>
      </c>
      <c r="AD36" s="498">
        <v>355932.44</v>
      </c>
      <c r="AE36"/>
      <c r="AF36"/>
      <c r="AG36" s="498">
        <v>355932.44</v>
      </c>
      <c r="AH36"/>
      <c r="AI36" s="538"/>
      <c r="AJ36" s="546" t="s">
        <v>4271</v>
      </c>
      <c r="AK36" s="548">
        <v>23610</v>
      </c>
      <c r="AL36" s="547"/>
      <c r="AM36" s="547"/>
      <c r="AN36" s="548">
        <v>23610</v>
      </c>
      <c r="AO36" s="547"/>
      <c r="AP36" s="538"/>
      <c r="AQ36" s="551" t="s">
        <v>4272</v>
      </c>
      <c r="AR36" s="541">
        <v>1824557</v>
      </c>
      <c r="AS36" s="540"/>
      <c r="AT36" s="540"/>
      <c r="AU36" s="541">
        <v>1824557</v>
      </c>
      <c r="AV36" s="540"/>
      <c r="AX36" s="374" t="s">
        <v>4273</v>
      </c>
      <c r="AY36" s="556">
        <v>355932.44</v>
      </c>
      <c r="AZ36" s="375"/>
      <c r="BA36" s="375"/>
      <c r="BB36" s="556">
        <v>355932.44</v>
      </c>
      <c r="BC36" s="375"/>
      <c r="BE36" s="374" t="s">
        <v>4272</v>
      </c>
      <c r="BF36" s="556">
        <v>1824557</v>
      </c>
      <c r="BG36" s="375"/>
      <c r="BH36" s="375"/>
      <c r="BI36" s="556">
        <v>1824557</v>
      </c>
      <c r="BJ36" s="375"/>
    </row>
    <row r="37" spans="1:62" x14ac:dyDescent="0.2">
      <c r="A37" s="384" t="s">
        <v>4274</v>
      </c>
      <c r="B37" s="385">
        <v>2916377.83</v>
      </c>
      <c r="C37" s="384"/>
      <c r="D37" s="384"/>
      <c r="E37" s="385">
        <v>2916377.83</v>
      </c>
      <c r="F37" s="384"/>
      <c r="H37" s="406" t="s">
        <v>4273</v>
      </c>
      <c r="I37" s="406">
        <v>355932.44</v>
      </c>
      <c r="J37" s="406"/>
      <c r="K37" s="406"/>
      <c r="L37" s="406">
        <v>355932.44</v>
      </c>
      <c r="M37" s="406"/>
      <c r="O37" s="384" t="s">
        <v>4273</v>
      </c>
      <c r="P37" s="385">
        <v>355932.44</v>
      </c>
      <c r="Q37" s="384"/>
      <c r="R37" s="384"/>
      <c r="S37" s="385">
        <v>355932.44</v>
      </c>
      <c r="T37" s="384"/>
      <c r="V37" s="497" t="s">
        <v>4273</v>
      </c>
      <c r="W37" s="497">
        <v>355932.44</v>
      </c>
      <c r="X37" s="497"/>
      <c r="Y37" s="497"/>
      <c r="Z37" s="497">
        <v>355932.44</v>
      </c>
      <c r="AA37" s="497"/>
      <c r="AC37" t="s">
        <v>4274</v>
      </c>
      <c r="AD37" s="498">
        <v>2916377.83</v>
      </c>
      <c r="AE37"/>
      <c r="AF37"/>
      <c r="AG37" s="498">
        <v>2916377.83</v>
      </c>
      <c r="AH37"/>
      <c r="AI37" s="538"/>
      <c r="AJ37" s="546" t="s">
        <v>4272</v>
      </c>
      <c r="AK37" s="548">
        <v>1824557</v>
      </c>
      <c r="AL37" s="547"/>
      <c r="AM37" s="547"/>
      <c r="AN37" s="548">
        <v>1824557</v>
      </c>
      <c r="AO37" s="547"/>
      <c r="AP37" s="538"/>
      <c r="AQ37" s="551" t="s">
        <v>4273</v>
      </c>
      <c r="AR37" s="541">
        <v>355932.44</v>
      </c>
      <c r="AS37" s="540"/>
      <c r="AT37" s="540"/>
      <c r="AU37" s="541">
        <v>355932.44</v>
      </c>
      <c r="AV37" s="540"/>
      <c r="AX37" s="374" t="s">
        <v>4274</v>
      </c>
      <c r="AY37" s="556">
        <v>2916377.83</v>
      </c>
      <c r="AZ37" s="375"/>
      <c r="BA37" s="375"/>
      <c r="BB37" s="556">
        <v>2916377.83</v>
      </c>
      <c r="BC37" s="375"/>
      <c r="BE37" s="374" t="s">
        <v>4273</v>
      </c>
      <c r="BF37" s="556">
        <v>355932.44</v>
      </c>
      <c r="BG37" s="375"/>
      <c r="BH37" s="375"/>
      <c r="BI37" s="556">
        <v>355932.44</v>
      </c>
      <c r="BJ37" s="375"/>
    </row>
    <row r="38" spans="1:62" x14ac:dyDescent="0.2">
      <c r="A38" s="384" t="s">
        <v>4275</v>
      </c>
      <c r="B38" s="385">
        <v>1288944.74</v>
      </c>
      <c r="C38" s="384"/>
      <c r="D38" s="384"/>
      <c r="E38" s="385">
        <v>1288944.74</v>
      </c>
      <c r="F38" s="384"/>
      <c r="H38" s="406" t="s">
        <v>4274</v>
      </c>
      <c r="I38" s="406">
        <v>2916377.83</v>
      </c>
      <c r="J38" s="406"/>
      <c r="K38" s="406"/>
      <c r="L38" s="406">
        <v>2916377.83</v>
      </c>
      <c r="M38" s="406"/>
      <c r="O38" s="384" t="s">
        <v>4274</v>
      </c>
      <c r="P38" s="385">
        <v>2916377.83</v>
      </c>
      <c r="Q38" s="384"/>
      <c r="R38" s="384"/>
      <c r="S38" s="385">
        <v>2916377.83</v>
      </c>
      <c r="T38" s="384"/>
      <c r="V38" s="497" t="s">
        <v>4274</v>
      </c>
      <c r="W38" s="497">
        <v>2916377.83</v>
      </c>
      <c r="X38" s="497"/>
      <c r="Y38" s="497"/>
      <c r="Z38" s="497">
        <v>2916377.83</v>
      </c>
      <c r="AA38" s="497"/>
      <c r="AC38" t="s">
        <v>4275</v>
      </c>
      <c r="AD38" s="498">
        <v>1288944.74</v>
      </c>
      <c r="AE38"/>
      <c r="AF38"/>
      <c r="AG38" s="498">
        <v>1288944.74</v>
      </c>
      <c r="AH38"/>
      <c r="AI38" s="538"/>
      <c r="AJ38" s="546" t="s">
        <v>4273</v>
      </c>
      <c r="AK38" s="548">
        <v>355932.44</v>
      </c>
      <c r="AL38" s="547"/>
      <c r="AM38" s="547"/>
      <c r="AN38" s="548">
        <v>355932.44</v>
      </c>
      <c r="AO38" s="547"/>
      <c r="AP38" s="538"/>
      <c r="AQ38" s="551" t="s">
        <v>4274</v>
      </c>
      <c r="AR38" s="541">
        <v>2916377.83</v>
      </c>
      <c r="AS38" s="540"/>
      <c r="AT38" s="540"/>
      <c r="AU38" s="541">
        <v>2916377.83</v>
      </c>
      <c r="AV38" s="540"/>
      <c r="AX38" s="374" t="s">
        <v>4275</v>
      </c>
      <c r="AY38" s="556">
        <v>1288944.74</v>
      </c>
      <c r="AZ38" s="375"/>
      <c r="BA38" s="375"/>
      <c r="BB38" s="556">
        <v>1288944.74</v>
      </c>
      <c r="BC38" s="375"/>
      <c r="BE38" s="374" t="s">
        <v>4274</v>
      </c>
      <c r="BF38" s="556">
        <v>2916377.83</v>
      </c>
      <c r="BG38" s="375"/>
      <c r="BH38" s="375"/>
      <c r="BI38" s="556">
        <v>2916377.83</v>
      </c>
      <c r="BJ38" s="375"/>
    </row>
    <row r="39" spans="1:62" x14ac:dyDescent="0.2">
      <c r="A39" s="384" t="s">
        <v>4276</v>
      </c>
      <c r="B39" s="385">
        <v>1302550.76</v>
      </c>
      <c r="C39" s="384"/>
      <c r="D39" s="384"/>
      <c r="E39" s="385">
        <v>1302550.76</v>
      </c>
      <c r="F39" s="384"/>
      <c r="H39" s="406" t="s">
        <v>4275</v>
      </c>
      <c r="I39" s="406">
        <v>1288944.74</v>
      </c>
      <c r="J39" s="406"/>
      <c r="K39" s="406"/>
      <c r="L39" s="406">
        <v>1288944.74</v>
      </c>
      <c r="M39" s="406"/>
      <c r="O39" s="384" t="s">
        <v>4275</v>
      </c>
      <c r="P39" s="385">
        <v>1288944.74</v>
      </c>
      <c r="Q39" s="384"/>
      <c r="R39" s="384"/>
      <c r="S39" s="385">
        <v>1288944.74</v>
      </c>
      <c r="T39" s="384"/>
      <c r="V39" s="497" t="s">
        <v>4275</v>
      </c>
      <c r="W39" s="497">
        <v>1288944.74</v>
      </c>
      <c r="X39" s="497"/>
      <c r="Y39" s="497"/>
      <c r="Z39" s="497">
        <v>1288944.74</v>
      </c>
      <c r="AA39" s="497"/>
      <c r="AC39" t="s">
        <v>4276</v>
      </c>
      <c r="AD39" s="498">
        <v>1302550.76</v>
      </c>
      <c r="AE39"/>
      <c r="AF39"/>
      <c r="AG39" s="498">
        <v>1302550.76</v>
      </c>
      <c r="AH39"/>
      <c r="AI39" s="538"/>
      <c r="AJ39" s="546" t="s">
        <v>4274</v>
      </c>
      <c r="AK39" s="548">
        <v>2916377.83</v>
      </c>
      <c r="AL39" s="547"/>
      <c r="AM39" s="547"/>
      <c r="AN39" s="548">
        <v>2916377.83</v>
      </c>
      <c r="AO39" s="547"/>
      <c r="AP39" s="538"/>
      <c r="AQ39" s="551" t="s">
        <v>4275</v>
      </c>
      <c r="AR39" s="541">
        <v>1288944.74</v>
      </c>
      <c r="AS39" s="540"/>
      <c r="AT39" s="540"/>
      <c r="AU39" s="541">
        <v>1288944.74</v>
      </c>
      <c r="AV39" s="540"/>
      <c r="AX39" s="374" t="s">
        <v>4276</v>
      </c>
      <c r="AY39" s="556">
        <v>1302550.76</v>
      </c>
      <c r="AZ39" s="375"/>
      <c r="BA39" s="375"/>
      <c r="BB39" s="556">
        <v>1302550.76</v>
      </c>
      <c r="BC39" s="375"/>
      <c r="BE39" s="374" t="s">
        <v>4275</v>
      </c>
      <c r="BF39" s="556">
        <v>1288944.74</v>
      </c>
      <c r="BG39" s="375"/>
      <c r="BH39" s="375"/>
      <c r="BI39" s="556">
        <v>1288944.74</v>
      </c>
      <c r="BJ39" s="375"/>
    </row>
    <row r="40" spans="1:62" x14ac:dyDescent="0.2">
      <c r="A40" s="384" t="s">
        <v>4277</v>
      </c>
      <c r="B40" s="385">
        <v>1887095.05</v>
      </c>
      <c r="C40" s="384"/>
      <c r="D40" s="384"/>
      <c r="E40" s="385">
        <v>1887095.05</v>
      </c>
      <c r="F40" s="384"/>
      <c r="H40" s="406" t="s">
        <v>4276</v>
      </c>
      <c r="I40" s="406">
        <v>1302550.76</v>
      </c>
      <c r="J40" s="406"/>
      <c r="K40" s="406"/>
      <c r="L40" s="406">
        <v>1302550.76</v>
      </c>
      <c r="M40" s="406"/>
      <c r="O40" s="384" t="s">
        <v>4276</v>
      </c>
      <c r="P40" s="385">
        <v>1302550.76</v>
      </c>
      <c r="Q40" s="384"/>
      <c r="R40" s="384"/>
      <c r="S40" s="385">
        <v>1302550.76</v>
      </c>
      <c r="T40" s="384"/>
      <c r="V40" s="497" t="s">
        <v>4276</v>
      </c>
      <c r="W40" s="497">
        <v>1302550.76</v>
      </c>
      <c r="X40" s="497"/>
      <c r="Y40" s="497"/>
      <c r="Z40" s="497">
        <v>1302550.76</v>
      </c>
      <c r="AA40" s="497"/>
      <c r="AC40" t="s">
        <v>4277</v>
      </c>
      <c r="AD40" s="498">
        <v>1887095.05</v>
      </c>
      <c r="AE40"/>
      <c r="AF40"/>
      <c r="AG40" s="498">
        <v>1887095.05</v>
      </c>
      <c r="AH40"/>
      <c r="AI40" s="538"/>
      <c r="AJ40" s="546" t="s">
        <v>4275</v>
      </c>
      <c r="AK40" s="548">
        <v>1288944.74</v>
      </c>
      <c r="AL40" s="547"/>
      <c r="AM40" s="547"/>
      <c r="AN40" s="548">
        <v>1288944.74</v>
      </c>
      <c r="AO40" s="547"/>
      <c r="AP40" s="538"/>
      <c r="AQ40" s="551" t="s">
        <v>4276</v>
      </c>
      <c r="AR40" s="541">
        <v>1302550.76</v>
      </c>
      <c r="AS40" s="540"/>
      <c r="AT40" s="540"/>
      <c r="AU40" s="541">
        <v>1302550.76</v>
      </c>
      <c r="AV40" s="540"/>
      <c r="AX40" s="374" t="s">
        <v>4277</v>
      </c>
      <c r="AY40" s="556">
        <v>1887095.05</v>
      </c>
      <c r="AZ40" s="375"/>
      <c r="BA40" s="375"/>
      <c r="BB40" s="556">
        <v>1887095.05</v>
      </c>
      <c r="BC40" s="375"/>
      <c r="BE40" s="374" t="s">
        <v>4276</v>
      </c>
      <c r="BF40" s="556">
        <v>1302550.76</v>
      </c>
      <c r="BG40" s="375"/>
      <c r="BH40" s="375"/>
      <c r="BI40" s="556">
        <v>1302550.76</v>
      </c>
      <c r="BJ40" s="375"/>
    </row>
    <row r="41" spans="1:62" x14ac:dyDescent="0.2">
      <c r="A41" s="384" t="s">
        <v>4278</v>
      </c>
      <c r="B41" s="385">
        <v>322947.99</v>
      </c>
      <c r="C41" s="384"/>
      <c r="D41" s="384"/>
      <c r="E41" s="385">
        <v>322947.99</v>
      </c>
      <c r="F41" s="384"/>
      <c r="H41" s="406" t="s">
        <v>4277</v>
      </c>
      <c r="I41" s="406">
        <v>1887095.05</v>
      </c>
      <c r="J41" s="406"/>
      <c r="K41" s="406"/>
      <c r="L41" s="406">
        <v>1887095.05</v>
      </c>
      <c r="M41" s="406"/>
      <c r="O41" s="384" t="s">
        <v>4277</v>
      </c>
      <c r="P41" s="385">
        <v>1887095.05</v>
      </c>
      <c r="Q41" s="384"/>
      <c r="R41" s="384"/>
      <c r="S41" s="385">
        <v>1887095.05</v>
      </c>
      <c r="T41" s="384"/>
      <c r="V41" s="497" t="s">
        <v>4277</v>
      </c>
      <c r="W41" s="497">
        <v>1887095.05</v>
      </c>
      <c r="X41" s="497"/>
      <c r="Y41" s="497"/>
      <c r="Z41" s="497">
        <v>1887095.05</v>
      </c>
      <c r="AA41" s="497"/>
      <c r="AC41" t="s">
        <v>4278</v>
      </c>
      <c r="AD41" s="498">
        <v>322947.99</v>
      </c>
      <c r="AE41"/>
      <c r="AF41"/>
      <c r="AG41" s="498">
        <v>322947.99</v>
      </c>
      <c r="AH41"/>
      <c r="AI41" s="538"/>
      <c r="AJ41" s="546" t="s">
        <v>4276</v>
      </c>
      <c r="AK41" s="548">
        <v>1302550.76</v>
      </c>
      <c r="AL41" s="547"/>
      <c r="AM41" s="547"/>
      <c r="AN41" s="548">
        <v>1302550.76</v>
      </c>
      <c r="AO41" s="547"/>
      <c r="AP41" s="538"/>
      <c r="AQ41" s="551" t="s">
        <v>4277</v>
      </c>
      <c r="AR41" s="541">
        <v>1887095.05</v>
      </c>
      <c r="AS41" s="540"/>
      <c r="AT41" s="540"/>
      <c r="AU41" s="541">
        <v>1887095.05</v>
      </c>
      <c r="AV41" s="540"/>
      <c r="AX41" s="374" t="s">
        <v>4278</v>
      </c>
      <c r="AY41" s="556">
        <v>322947.99</v>
      </c>
      <c r="AZ41" s="375"/>
      <c r="BA41" s="375"/>
      <c r="BB41" s="556">
        <v>322947.99</v>
      </c>
      <c r="BC41" s="375"/>
      <c r="BE41" s="374" t="s">
        <v>4277</v>
      </c>
      <c r="BF41" s="556">
        <v>1887095.05</v>
      </c>
      <c r="BG41" s="375"/>
      <c r="BH41" s="375"/>
      <c r="BI41" s="556">
        <v>1887095.05</v>
      </c>
      <c r="BJ41" s="375"/>
    </row>
    <row r="42" spans="1:62" x14ac:dyDescent="0.2">
      <c r="A42" s="384" t="s">
        <v>4279</v>
      </c>
      <c r="B42" s="385">
        <v>250999</v>
      </c>
      <c r="C42" s="384"/>
      <c r="D42" s="384"/>
      <c r="E42" s="385">
        <v>250999</v>
      </c>
      <c r="F42" s="384"/>
      <c r="H42" s="406" t="s">
        <v>4278</v>
      </c>
      <c r="I42" s="406">
        <v>322947.99</v>
      </c>
      <c r="J42" s="406"/>
      <c r="K42" s="406"/>
      <c r="L42" s="406">
        <v>322947.99</v>
      </c>
      <c r="M42" s="406"/>
      <c r="O42" s="384" t="s">
        <v>4278</v>
      </c>
      <c r="P42" s="385">
        <v>322947.99</v>
      </c>
      <c r="Q42" s="384"/>
      <c r="R42" s="384"/>
      <c r="S42" s="385">
        <v>322947.99</v>
      </c>
      <c r="T42" s="384"/>
      <c r="V42" s="497" t="s">
        <v>4278</v>
      </c>
      <c r="W42" s="497">
        <v>322947.99</v>
      </c>
      <c r="X42" s="497"/>
      <c r="Y42" s="497"/>
      <c r="Z42" s="497">
        <v>322947.99</v>
      </c>
      <c r="AA42" s="497"/>
      <c r="AC42" t="s">
        <v>4279</v>
      </c>
      <c r="AD42" s="498">
        <v>250999</v>
      </c>
      <c r="AE42"/>
      <c r="AF42"/>
      <c r="AG42" s="498">
        <v>250999</v>
      </c>
      <c r="AH42"/>
      <c r="AI42" s="538"/>
      <c r="AJ42" s="546" t="s">
        <v>4277</v>
      </c>
      <c r="AK42" s="548">
        <v>1887095.05</v>
      </c>
      <c r="AL42" s="547"/>
      <c r="AM42" s="547"/>
      <c r="AN42" s="548">
        <v>1887095.05</v>
      </c>
      <c r="AO42" s="547"/>
      <c r="AP42" s="538"/>
      <c r="AQ42" s="551" t="s">
        <v>4278</v>
      </c>
      <c r="AR42" s="541">
        <v>322947.99</v>
      </c>
      <c r="AS42" s="540"/>
      <c r="AT42" s="540"/>
      <c r="AU42" s="541">
        <v>322947.99</v>
      </c>
      <c r="AV42" s="540"/>
      <c r="AX42" s="374" t="s">
        <v>4279</v>
      </c>
      <c r="AY42" s="556">
        <v>250999</v>
      </c>
      <c r="AZ42" s="375"/>
      <c r="BA42" s="375"/>
      <c r="BB42" s="556">
        <v>250999</v>
      </c>
      <c r="BC42" s="375"/>
      <c r="BE42" s="374" t="s">
        <v>4278</v>
      </c>
      <c r="BF42" s="556">
        <v>322947.99</v>
      </c>
      <c r="BG42" s="375"/>
      <c r="BH42" s="375"/>
      <c r="BI42" s="556">
        <v>322947.99</v>
      </c>
      <c r="BJ42" s="375"/>
    </row>
    <row r="43" spans="1:62" x14ac:dyDescent="0.2">
      <c r="A43" s="384" t="s">
        <v>4280</v>
      </c>
      <c r="B43" s="385">
        <v>747218.5</v>
      </c>
      <c r="C43" s="384"/>
      <c r="D43" s="384"/>
      <c r="E43" s="385">
        <v>747218.5</v>
      </c>
      <c r="F43" s="384"/>
      <c r="H43" s="406" t="s">
        <v>4279</v>
      </c>
      <c r="I43" s="406">
        <v>250999</v>
      </c>
      <c r="J43" s="406"/>
      <c r="K43" s="406"/>
      <c r="L43" s="406">
        <v>250999</v>
      </c>
      <c r="M43" s="406"/>
      <c r="O43" s="384" t="s">
        <v>4279</v>
      </c>
      <c r="P43" s="385">
        <v>250999</v>
      </c>
      <c r="Q43" s="384"/>
      <c r="R43" s="384"/>
      <c r="S43" s="385">
        <v>250999</v>
      </c>
      <c r="T43" s="384"/>
      <c r="V43" s="497" t="s">
        <v>4279</v>
      </c>
      <c r="W43" s="497">
        <v>250999</v>
      </c>
      <c r="X43" s="497"/>
      <c r="Y43" s="497"/>
      <c r="Z43" s="497">
        <v>250999</v>
      </c>
      <c r="AA43" s="497"/>
      <c r="AC43" t="s">
        <v>4280</v>
      </c>
      <c r="AD43" s="498">
        <v>747218.5</v>
      </c>
      <c r="AE43"/>
      <c r="AF43"/>
      <c r="AG43" s="498">
        <v>747218.5</v>
      </c>
      <c r="AH43"/>
      <c r="AI43" s="538"/>
      <c r="AJ43" s="546" t="s">
        <v>4278</v>
      </c>
      <c r="AK43" s="548">
        <v>322947.99</v>
      </c>
      <c r="AL43" s="547"/>
      <c r="AM43" s="547"/>
      <c r="AN43" s="548">
        <v>322947.99</v>
      </c>
      <c r="AO43" s="547"/>
      <c r="AP43" s="538"/>
      <c r="AQ43" s="551" t="s">
        <v>4279</v>
      </c>
      <c r="AR43" s="541">
        <v>250999</v>
      </c>
      <c r="AS43" s="540"/>
      <c r="AT43" s="540"/>
      <c r="AU43" s="541">
        <v>250999</v>
      </c>
      <c r="AV43" s="540"/>
      <c r="AX43" s="374" t="s">
        <v>4280</v>
      </c>
      <c r="AY43" s="556">
        <v>747218.5</v>
      </c>
      <c r="AZ43" s="375"/>
      <c r="BA43" s="375"/>
      <c r="BB43" s="556">
        <v>747218.5</v>
      </c>
      <c r="BC43" s="375"/>
      <c r="BE43" s="374" t="s">
        <v>4279</v>
      </c>
      <c r="BF43" s="556">
        <v>250999</v>
      </c>
      <c r="BG43" s="375"/>
      <c r="BH43" s="375"/>
      <c r="BI43" s="556">
        <v>250999</v>
      </c>
      <c r="BJ43" s="375"/>
    </row>
    <row r="44" spans="1:62" x14ac:dyDescent="0.2">
      <c r="A44" s="384" t="s">
        <v>4281</v>
      </c>
      <c r="B44" s="385">
        <v>103419.26</v>
      </c>
      <c r="C44" s="384"/>
      <c r="D44" s="384"/>
      <c r="E44" s="385">
        <v>103419.26</v>
      </c>
      <c r="F44" s="384"/>
      <c r="H44" s="406" t="s">
        <v>4280</v>
      </c>
      <c r="I44" s="406">
        <v>747218.5</v>
      </c>
      <c r="J44" s="406"/>
      <c r="K44" s="406"/>
      <c r="L44" s="406">
        <v>747218.5</v>
      </c>
      <c r="M44" s="406"/>
      <c r="O44" s="384" t="s">
        <v>4280</v>
      </c>
      <c r="P44" s="385">
        <v>747218.5</v>
      </c>
      <c r="Q44" s="384"/>
      <c r="R44" s="384"/>
      <c r="S44" s="385">
        <v>747218.5</v>
      </c>
      <c r="T44" s="384"/>
      <c r="V44" s="497" t="s">
        <v>4280</v>
      </c>
      <c r="W44" s="497">
        <v>747218.5</v>
      </c>
      <c r="X44" s="497"/>
      <c r="Y44" s="497"/>
      <c r="Z44" s="497">
        <v>747218.5</v>
      </c>
      <c r="AA44" s="497"/>
      <c r="AC44" t="s">
        <v>4281</v>
      </c>
      <c r="AD44" s="498">
        <v>103419.26</v>
      </c>
      <c r="AE44"/>
      <c r="AF44"/>
      <c r="AG44" s="498">
        <v>103419.26</v>
      </c>
      <c r="AH44"/>
      <c r="AI44" s="538"/>
      <c r="AJ44" s="546" t="s">
        <v>4279</v>
      </c>
      <c r="AK44" s="548">
        <v>250999</v>
      </c>
      <c r="AL44" s="547"/>
      <c r="AM44" s="547"/>
      <c r="AN44" s="548">
        <v>250999</v>
      </c>
      <c r="AO44" s="547"/>
      <c r="AP44" s="538"/>
      <c r="AQ44" s="551" t="s">
        <v>4280</v>
      </c>
      <c r="AR44" s="541">
        <v>747218.5</v>
      </c>
      <c r="AS44" s="540"/>
      <c r="AT44" s="540"/>
      <c r="AU44" s="541">
        <v>747218.5</v>
      </c>
      <c r="AV44" s="540"/>
      <c r="AX44" s="374" t="s">
        <v>4281</v>
      </c>
      <c r="AY44" s="556">
        <v>103419.26</v>
      </c>
      <c r="AZ44" s="375"/>
      <c r="BA44" s="375"/>
      <c r="BB44" s="556">
        <v>103419.26</v>
      </c>
      <c r="BC44" s="375"/>
      <c r="BE44" s="374" t="s">
        <v>4280</v>
      </c>
      <c r="BF44" s="556">
        <v>747218.5</v>
      </c>
      <c r="BG44" s="375"/>
      <c r="BH44" s="375"/>
      <c r="BI44" s="556">
        <v>747218.5</v>
      </c>
      <c r="BJ44" s="375"/>
    </row>
    <row r="45" spans="1:62" x14ac:dyDescent="0.2">
      <c r="A45" s="384" t="s">
        <v>4282</v>
      </c>
      <c r="B45" s="385">
        <v>1140705.3700000001</v>
      </c>
      <c r="C45" s="384"/>
      <c r="D45" s="384"/>
      <c r="E45" s="385">
        <v>1140705.3700000001</v>
      </c>
      <c r="F45" s="384"/>
      <c r="H45" s="406" t="s">
        <v>4281</v>
      </c>
      <c r="I45" s="406">
        <v>103419.26</v>
      </c>
      <c r="J45" s="406"/>
      <c r="K45" s="406"/>
      <c r="L45" s="406">
        <v>103419.26</v>
      </c>
      <c r="M45" s="406"/>
      <c r="O45" s="384" t="s">
        <v>4281</v>
      </c>
      <c r="P45" s="385">
        <v>103419.26</v>
      </c>
      <c r="Q45" s="384"/>
      <c r="R45" s="384"/>
      <c r="S45" s="385">
        <v>103419.26</v>
      </c>
      <c r="T45" s="384"/>
      <c r="V45" s="497" t="s">
        <v>4281</v>
      </c>
      <c r="W45" s="497">
        <v>103419.26</v>
      </c>
      <c r="X45" s="497"/>
      <c r="Y45" s="497"/>
      <c r="Z45" s="497">
        <v>103419.26</v>
      </c>
      <c r="AA45" s="497"/>
      <c r="AC45" t="s">
        <v>4282</v>
      </c>
      <c r="AD45" s="498">
        <v>1140705.3700000001</v>
      </c>
      <c r="AE45"/>
      <c r="AF45"/>
      <c r="AG45" s="498">
        <v>1140705.3700000001</v>
      </c>
      <c r="AH45"/>
      <c r="AI45" s="538"/>
      <c r="AJ45" s="546" t="s">
        <v>4280</v>
      </c>
      <c r="AK45" s="548">
        <v>747218.5</v>
      </c>
      <c r="AL45" s="547"/>
      <c r="AM45" s="547"/>
      <c r="AN45" s="548">
        <v>747218.5</v>
      </c>
      <c r="AO45" s="547"/>
      <c r="AP45" s="538"/>
      <c r="AQ45" s="551" t="s">
        <v>4281</v>
      </c>
      <c r="AR45" s="541">
        <v>103419.26</v>
      </c>
      <c r="AS45" s="540"/>
      <c r="AT45" s="540"/>
      <c r="AU45" s="541">
        <v>103419.26</v>
      </c>
      <c r="AV45" s="540"/>
      <c r="AX45" s="374" t="s">
        <v>4282</v>
      </c>
      <c r="AY45" s="556">
        <v>1140705.3700000001</v>
      </c>
      <c r="AZ45" s="375"/>
      <c r="BA45" s="375"/>
      <c r="BB45" s="556">
        <v>1140705.3700000001</v>
      </c>
      <c r="BC45" s="375"/>
      <c r="BE45" s="374" t="s">
        <v>4281</v>
      </c>
      <c r="BF45" s="556">
        <v>103419.26</v>
      </c>
      <c r="BG45" s="375"/>
      <c r="BH45" s="375"/>
      <c r="BI45" s="556">
        <v>103419.26</v>
      </c>
      <c r="BJ45" s="375"/>
    </row>
    <row r="46" spans="1:62" x14ac:dyDescent="0.2">
      <c r="A46" s="384" t="s">
        <v>4283</v>
      </c>
      <c r="B46" s="385">
        <v>21516.07</v>
      </c>
      <c r="C46" s="384"/>
      <c r="D46" s="384"/>
      <c r="E46" s="385">
        <v>21516.07</v>
      </c>
      <c r="F46" s="384"/>
      <c r="H46" s="406" t="s">
        <v>4282</v>
      </c>
      <c r="I46" s="406">
        <v>1140705.3700000001</v>
      </c>
      <c r="J46" s="406"/>
      <c r="K46" s="406"/>
      <c r="L46" s="406">
        <v>1140705.3700000001</v>
      </c>
      <c r="M46" s="406"/>
      <c r="O46" s="384" t="s">
        <v>4282</v>
      </c>
      <c r="P46" s="385">
        <v>1140705.3700000001</v>
      </c>
      <c r="Q46" s="384"/>
      <c r="R46" s="384"/>
      <c r="S46" s="385">
        <v>1140705.3700000001</v>
      </c>
      <c r="T46" s="384"/>
      <c r="V46" s="497" t="s">
        <v>4282</v>
      </c>
      <c r="W46" s="497">
        <v>1140705.3700000001</v>
      </c>
      <c r="X46" s="497"/>
      <c r="Y46" s="497"/>
      <c r="Z46" s="497">
        <v>1140705.3700000001</v>
      </c>
      <c r="AA46" s="497"/>
      <c r="AC46" t="s">
        <v>4283</v>
      </c>
      <c r="AD46" s="498">
        <v>21516.07</v>
      </c>
      <c r="AE46"/>
      <c r="AF46"/>
      <c r="AG46" s="498">
        <v>21516.07</v>
      </c>
      <c r="AH46"/>
      <c r="AI46" s="538"/>
      <c r="AJ46" s="546" t="s">
        <v>4281</v>
      </c>
      <c r="AK46" s="548">
        <v>103419.26</v>
      </c>
      <c r="AL46" s="547"/>
      <c r="AM46" s="547"/>
      <c r="AN46" s="548">
        <v>103419.26</v>
      </c>
      <c r="AO46" s="547"/>
      <c r="AP46" s="538"/>
      <c r="AQ46" s="551" t="s">
        <v>4282</v>
      </c>
      <c r="AR46" s="541">
        <v>1140705.3700000001</v>
      </c>
      <c r="AS46" s="540"/>
      <c r="AT46" s="540"/>
      <c r="AU46" s="541">
        <v>1140705.3700000001</v>
      </c>
      <c r="AV46" s="540"/>
      <c r="AX46" s="374" t="s">
        <v>4283</v>
      </c>
      <c r="AY46" s="556">
        <v>21516.07</v>
      </c>
      <c r="AZ46" s="375"/>
      <c r="BA46" s="375"/>
      <c r="BB46" s="556">
        <v>21516.07</v>
      </c>
      <c r="BC46" s="375"/>
      <c r="BE46" s="374" t="s">
        <v>4282</v>
      </c>
      <c r="BF46" s="556">
        <v>1140705.3700000001</v>
      </c>
      <c r="BG46" s="375"/>
      <c r="BH46" s="375"/>
      <c r="BI46" s="556">
        <v>1140705.3700000001</v>
      </c>
      <c r="BJ46" s="375"/>
    </row>
    <row r="47" spans="1:62" x14ac:dyDescent="0.2">
      <c r="A47" s="384" t="s">
        <v>4284</v>
      </c>
      <c r="B47" s="385">
        <v>46399.99</v>
      </c>
      <c r="C47" s="384"/>
      <c r="D47" s="384"/>
      <c r="E47" s="385">
        <v>46399.99</v>
      </c>
      <c r="F47" s="384"/>
      <c r="H47" s="406" t="s">
        <v>4283</v>
      </c>
      <c r="I47" s="406">
        <v>21516.07</v>
      </c>
      <c r="J47" s="406"/>
      <c r="K47" s="406"/>
      <c r="L47" s="406">
        <v>21516.07</v>
      </c>
      <c r="M47" s="406"/>
      <c r="O47" s="384" t="s">
        <v>4283</v>
      </c>
      <c r="P47" s="385">
        <v>21516.07</v>
      </c>
      <c r="Q47" s="384"/>
      <c r="R47" s="384"/>
      <c r="S47" s="385">
        <v>21516.07</v>
      </c>
      <c r="T47" s="384"/>
      <c r="V47" s="497" t="s">
        <v>4283</v>
      </c>
      <c r="W47" s="497">
        <v>21516.07</v>
      </c>
      <c r="X47" s="497"/>
      <c r="Y47" s="497"/>
      <c r="Z47" s="497">
        <v>21516.07</v>
      </c>
      <c r="AA47" s="497"/>
      <c r="AC47" t="s">
        <v>4284</v>
      </c>
      <c r="AD47" s="498">
        <v>46399.99</v>
      </c>
      <c r="AE47"/>
      <c r="AF47"/>
      <c r="AG47" s="498">
        <v>46399.99</v>
      </c>
      <c r="AH47"/>
      <c r="AI47" s="538"/>
      <c r="AJ47" s="546" t="s">
        <v>4282</v>
      </c>
      <c r="AK47" s="548">
        <v>1140705.3700000001</v>
      </c>
      <c r="AL47" s="547"/>
      <c r="AM47" s="547"/>
      <c r="AN47" s="548">
        <v>1140705.3700000001</v>
      </c>
      <c r="AO47" s="547"/>
      <c r="AP47" s="538"/>
      <c r="AQ47" s="551" t="s">
        <v>4283</v>
      </c>
      <c r="AR47" s="541">
        <v>21516.07</v>
      </c>
      <c r="AS47" s="540"/>
      <c r="AT47" s="540"/>
      <c r="AU47" s="541">
        <v>21516.07</v>
      </c>
      <c r="AV47" s="540"/>
      <c r="AX47" s="374" t="s">
        <v>4284</v>
      </c>
      <c r="AY47" s="556">
        <v>46399.99</v>
      </c>
      <c r="AZ47" s="375"/>
      <c r="BA47" s="375"/>
      <c r="BB47" s="556">
        <v>46399.99</v>
      </c>
      <c r="BC47" s="375"/>
      <c r="BE47" s="374" t="s">
        <v>4283</v>
      </c>
      <c r="BF47" s="556">
        <v>21516.07</v>
      </c>
      <c r="BG47" s="375"/>
      <c r="BH47" s="375"/>
      <c r="BI47" s="556">
        <v>21516.07</v>
      </c>
      <c r="BJ47" s="375"/>
    </row>
    <row r="48" spans="1:62" x14ac:dyDescent="0.2">
      <c r="A48" s="384" t="s">
        <v>4285</v>
      </c>
      <c r="B48" s="385">
        <v>3972826.4</v>
      </c>
      <c r="C48" s="384"/>
      <c r="D48" s="384"/>
      <c r="E48" s="385">
        <v>3972826.4</v>
      </c>
      <c r="F48" s="384"/>
      <c r="H48" s="406" t="s">
        <v>4284</v>
      </c>
      <c r="I48" s="406">
        <v>46399.99</v>
      </c>
      <c r="J48" s="406"/>
      <c r="K48" s="406"/>
      <c r="L48" s="406">
        <v>46399.99</v>
      </c>
      <c r="M48" s="406"/>
      <c r="O48" s="384" t="s">
        <v>4284</v>
      </c>
      <c r="P48" s="385">
        <v>46399.99</v>
      </c>
      <c r="Q48" s="384"/>
      <c r="R48" s="384"/>
      <c r="S48" s="385">
        <v>46399.99</v>
      </c>
      <c r="T48" s="384"/>
      <c r="V48" s="497" t="s">
        <v>4284</v>
      </c>
      <c r="W48" s="497">
        <v>46399.99</v>
      </c>
      <c r="X48" s="497"/>
      <c r="Y48" s="497"/>
      <c r="Z48" s="497">
        <v>46399.99</v>
      </c>
      <c r="AA48" s="497"/>
      <c r="AC48" t="s">
        <v>4285</v>
      </c>
      <c r="AD48" s="498">
        <v>3972826.4</v>
      </c>
      <c r="AE48"/>
      <c r="AF48"/>
      <c r="AG48" s="498">
        <v>3972826.4</v>
      </c>
      <c r="AH48"/>
      <c r="AI48" s="538"/>
      <c r="AJ48" s="546" t="s">
        <v>4283</v>
      </c>
      <c r="AK48" s="548">
        <v>21516.07</v>
      </c>
      <c r="AL48" s="547"/>
      <c r="AM48" s="547"/>
      <c r="AN48" s="548">
        <v>21516.07</v>
      </c>
      <c r="AO48" s="547"/>
      <c r="AP48" s="538"/>
      <c r="AQ48" s="551" t="s">
        <v>4284</v>
      </c>
      <c r="AR48" s="541">
        <v>46399.99</v>
      </c>
      <c r="AS48" s="540"/>
      <c r="AT48" s="540"/>
      <c r="AU48" s="541">
        <v>46399.99</v>
      </c>
      <c r="AV48" s="540"/>
      <c r="AX48" s="374" t="s">
        <v>4285</v>
      </c>
      <c r="AY48" s="556">
        <v>3972826.4</v>
      </c>
      <c r="AZ48" s="375"/>
      <c r="BA48" s="375"/>
      <c r="BB48" s="556">
        <v>3972826.4</v>
      </c>
      <c r="BC48" s="375"/>
      <c r="BE48" s="374" t="s">
        <v>4284</v>
      </c>
      <c r="BF48" s="556">
        <v>46399.99</v>
      </c>
      <c r="BG48" s="375"/>
      <c r="BH48" s="375"/>
      <c r="BI48" s="556">
        <v>46399.99</v>
      </c>
      <c r="BJ48" s="375"/>
    </row>
    <row r="49" spans="1:62" x14ac:dyDescent="0.2">
      <c r="A49" s="384" t="s">
        <v>4286</v>
      </c>
      <c r="B49" s="385">
        <v>62978.17</v>
      </c>
      <c r="C49" s="384"/>
      <c r="D49" s="384"/>
      <c r="E49" s="385">
        <v>62978.17</v>
      </c>
      <c r="F49" s="384"/>
      <c r="H49" s="406" t="s">
        <v>4285</v>
      </c>
      <c r="I49" s="406">
        <v>3972826.4</v>
      </c>
      <c r="J49" s="406"/>
      <c r="K49" s="406"/>
      <c r="L49" s="406">
        <v>3972826.4</v>
      </c>
      <c r="M49" s="406"/>
      <c r="O49" s="384" t="s">
        <v>4285</v>
      </c>
      <c r="P49" s="385">
        <v>3972826.4</v>
      </c>
      <c r="Q49" s="384"/>
      <c r="R49" s="384"/>
      <c r="S49" s="385">
        <v>3972826.4</v>
      </c>
      <c r="T49" s="384"/>
      <c r="V49" s="497" t="s">
        <v>4285</v>
      </c>
      <c r="W49" s="497">
        <v>3972826.4</v>
      </c>
      <c r="X49" s="497"/>
      <c r="Y49" s="497"/>
      <c r="Z49" s="497">
        <v>3972826.4</v>
      </c>
      <c r="AA49" s="497"/>
      <c r="AC49" t="s">
        <v>4286</v>
      </c>
      <c r="AD49" s="498">
        <v>62978.17</v>
      </c>
      <c r="AE49"/>
      <c r="AF49"/>
      <c r="AG49" s="498">
        <v>62978.17</v>
      </c>
      <c r="AH49"/>
      <c r="AI49" s="538"/>
      <c r="AJ49" s="546" t="s">
        <v>4284</v>
      </c>
      <c r="AK49" s="548">
        <v>46399.99</v>
      </c>
      <c r="AL49" s="547"/>
      <c r="AM49" s="547"/>
      <c r="AN49" s="548">
        <v>46399.99</v>
      </c>
      <c r="AO49" s="547"/>
      <c r="AP49" s="538"/>
      <c r="AQ49" s="551" t="s">
        <v>4285</v>
      </c>
      <c r="AR49" s="541">
        <v>3972826.4</v>
      </c>
      <c r="AS49" s="540"/>
      <c r="AT49" s="540"/>
      <c r="AU49" s="541">
        <v>3972826.4</v>
      </c>
      <c r="AV49" s="540"/>
      <c r="AX49" s="374" t="s">
        <v>4286</v>
      </c>
      <c r="AY49" s="556">
        <v>62978.17</v>
      </c>
      <c r="AZ49" s="375"/>
      <c r="BA49" s="375"/>
      <c r="BB49" s="556">
        <v>62978.17</v>
      </c>
      <c r="BC49" s="375"/>
      <c r="BE49" s="374" t="s">
        <v>4285</v>
      </c>
      <c r="BF49" s="556">
        <v>3972826.4</v>
      </c>
      <c r="BG49" s="375"/>
      <c r="BH49" s="375"/>
      <c r="BI49" s="556">
        <v>3972826.4</v>
      </c>
      <c r="BJ49" s="375"/>
    </row>
    <row r="50" spans="1:62" x14ac:dyDescent="0.2">
      <c r="A50" s="384" t="s">
        <v>4287</v>
      </c>
      <c r="B50" s="385">
        <v>2851.04</v>
      </c>
      <c r="C50" s="384"/>
      <c r="D50" s="384"/>
      <c r="E50" s="385">
        <v>2851.04</v>
      </c>
      <c r="F50" s="384"/>
      <c r="H50" s="406" t="s">
        <v>4286</v>
      </c>
      <c r="I50" s="406">
        <v>62978.17</v>
      </c>
      <c r="J50" s="406"/>
      <c r="K50" s="406"/>
      <c r="L50" s="406">
        <v>62978.17</v>
      </c>
      <c r="M50" s="406"/>
      <c r="O50" s="384" t="s">
        <v>4286</v>
      </c>
      <c r="P50" s="385">
        <v>62978.17</v>
      </c>
      <c r="Q50" s="384"/>
      <c r="R50" s="384"/>
      <c r="S50" s="385">
        <v>62978.17</v>
      </c>
      <c r="T50" s="384"/>
      <c r="V50" s="497" t="s">
        <v>4286</v>
      </c>
      <c r="W50" s="497">
        <v>62978.17</v>
      </c>
      <c r="X50" s="497"/>
      <c r="Y50" s="497"/>
      <c r="Z50" s="497">
        <v>62978.17</v>
      </c>
      <c r="AA50" s="497"/>
      <c r="AC50" t="s">
        <v>4287</v>
      </c>
      <c r="AD50" s="498">
        <v>2851.04</v>
      </c>
      <c r="AE50"/>
      <c r="AF50"/>
      <c r="AG50" s="498">
        <v>2851.04</v>
      </c>
      <c r="AH50"/>
      <c r="AI50" s="538"/>
      <c r="AJ50" s="546" t="s">
        <v>4285</v>
      </c>
      <c r="AK50" s="548">
        <v>3972826.4</v>
      </c>
      <c r="AL50" s="547"/>
      <c r="AM50" s="547"/>
      <c r="AN50" s="548">
        <v>3972826.4</v>
      </c>
      <c r="AO50" s="547"/>
      <c r="AP50" s="538"/>
      <c r="AQ50" s="551" t="s">
        <v>4286</v>
      </c>
      <c r="AR50" s="541">
        <v>62978.17</v>
      </c>
      <c r="AS50" s="540"/>
      <c r="AT50" s="540"/>
      <c r="AU50" s="541">
        <v>62978.17</v>
      </c>
      <c r="AV50" s="540"/>
      <c r="AX50" s="374" t="s">
        <v>4287</v>
      </c>
      <c r="AY50" s="556">
        <v>2851.04</v>
      </c>
      <c r="AZ50" s="375"/>
      <c r="BA50" s="375"/>
      <c r="BB50" s="556">
        <v>2851.04</v>
      </c>
      <c r="BC50" s="375"/>
      <c r="BE50" s="374" t="s">
        <v>4286</v>
      </c>
      <c r="BF50" s="556">
        <v>62978.17</v>
      </c>
      <c r="BG50" s="375"/>
      <c r="BH50" s="375"/>
      <c r="BI50" s="556">
        <v>62978.17</v>
      </c>
      <c r="BJ50" s="375"/>
    </row>
    <row r="51" spans="1:62" x14ac:dyDescent="0.2">
      <c r="A51" s="384" t="s">
        <v>4288</v>
      </c>
      <c r="B51" s="385">
        <v>-890290.83</v>
      </c>
      <c r="C51" s="384"/>
      <c r="D51" s="384"/>
      <c r="E51" s="385"/>
      <c r="F51" s="384">
        <v>890290.83</v>
      </c>
      <c r="H51" s="406" t="s">
        <v>4287</v>
      </c>
      <c r="I51" s="406">
        <v>2851.04</v>
      </c>
      <c r="J51" s="406"/>
      <c r="K51" s="406"/>
      <c r="L51" s="406">
        <v>2851.04</v>
      </c>
      <c r="M51" s="406"/>
      <c r="O51" s="384" t="s">
        <v>4287</v>
      </c>
      <c r="P51" s="385">
        <v>2851.04</v>
      </c>
      <c r="Q51" s="384"/>
      <c r="R51" s="384"/>
      <c r="S51" s="385">
        <v>2851.04</v>
      </c>
      <c r="T51" s="384"/>
      <c r="V51" s="497" t="s">
        <v>4287</v>
      </c>
      <c r="W51" s="497">
        <v>2851.04</v>
      </c>
      <c r="X51" s="497"/>
      <c r="Y51" s="497"/>
      <c r="Z51" s="497">
        <v>2851.04</v>
      </c>
      <c r="AA51" s="497"/>
      <c r="AC51" t="s">
        <v>4288</v>
      </c>
      <c r="AD51" s="498">
        <v>-890290.83</v>
      </c>
      <c r="AE51"/>
      <c r="AF51"/>
      <c r="AG51"/>
      <c r="AH51" s="498">
        <v>890290.83</v>
      </c>
      <c r="AI51" s="538"/>
      <c r="AJ51" s="546" t="s">
        <v>4286</v>
      </c>
      <c r="AK51" s="548">
        <v>62978.17</v>
      </c>
      <c r="AL51" s="547"/>
      <c r="AM51" s="547"/>
      <c r="AN51" s="548">
        <v>62978.17</v>
      </c>
      <c r="AO51" s="547"/>
      <c r="AP51" s="538"/>
      <c r="AQ51" s="551" t="s">
        <v>4287</v>
      </c>
      <c r="AR51" s="541">
        <v>2851.04</v>
      </c>
      <c r="AS51" s="540"/>
      <c r="AT51" s="540"/>
      <c r="AU51" s="541">
        <v>2851.04</v>
      </c>
      <c r="AV51" s="540"/>
      <c r="AX51" s="374" t="s">
        <v>4288</v>
      </c>
      <c r="AY51" s="556">
        <v>-890290.83</v>
      </c>
      <c r="AZ51" s="375"/>
      <c r="BA51" s="375"/>
      <c r="BB51" s="375"/>
      <c r="BC51" s="556">
        <v>890290.83</v>
      </c>
      <c r="BE51" s="374" t="s">
        <v>4287</v>
      </c>
      <c r="BF51" s="556">
        <v>2851.04</v>
      </c>
      <c r="BG51" s="375"/>
      <c r="BH51" s="375"/>
      <c r="BI51" s="556">
        <v>2851.04</v>
      </c>
      <c r="BJ51" s="375"/>
    </row>
    <row r="52" spans="1:62" x14ac:dyDescent="0.2">
      <c r="A52" s="384" t="s">
        <v>4289</v>
      </c>
      <c r="B52" s="385">
        <v>-125218.21</v>
      </c>
      <c r="C52" s="384"/>
      <c r="D52" s="384"/>
      <c r="E52" s="385"/>
      <c r="F52" s="384">
        <v>125218.21</v>
      </c>
      <c r="H52" s="406" t="s">
        <v>4288</v>
      </c>
      <c r="I52" s="406">
        <v>-890290.83</v>
      </c>
      <c r="J52" s="406"/>
      <c r="K52" s="406"/>
      <c r="L52" s="406"/>
      <c r="M52" s="406">
        <v>890290.83</v>
      </c>
      <c r="O52" s="384" t="s">
        <v>4288</v>
      </c>
      <c r="P52" s="385">
        <v>-890290.83</v>
      </c>
      <c r="Q52" s="384"/>
      <c r="R52" s="384"/>
      <c r="S52" s="385"/>
      <c r="T52" s="384">
        <v>890290.83</v>
      </c>
      <c r="V52" s="497" t="s">
        <v>4288</v>
      </c>
      <c r="W52" s="497">
        <v>-890290.83</v>
      </c>
      <c r="X52" s="497"/>
      <c r="Y52" s="497"/>
      <c r="Z52" s="497"/>
      <c r="AA52" s="497">
        <v>890290.83</v>
      </c>
      <c r="AC52" t="s">
        <v>4289</v>
      </c>
      <c r="AD52" s="498">
        <v>-125218.21</v>
      </c>
      <c r="AE52"/>
      <c r="AF52"/>
      <c r="AG52"/>
      <c r="AH52" s="498">
        <v>125218.21</v>
      </c>
      <c r="AI52" s="538"/>
      <c r="AJ52" s="546" t="s">
        <v>4287</v>
      </c>
      <c r="AK52" s="548">
        <v>2851.04</v>
      </c>
      <c r="AL52" s="547"/>
      <c r="AM52" s="547"/>
      <c r="AN52" s="548">
        <v>2851.04</v>
      </c>
      <c r="AO52" s="547"/>
      <c r="AP52" s="538"/>
      <c r="AQ52" s="551" t="s">
        <v>4288</v>
      </c>
      <c r="AR52" s="541">
        <v>-890290.83</v>
      </c>
      <c r="AS52" s="540"/>
      <c r="AT52" s="540"/>
      <c r="AU52" s="540"/>
      <c r="AV52" s="541">
        <v>890290.83</v>
      </c>
      <c r="AX52" s="374" t="s">
        <v>4289</v>
      </c>
      <c r="AY52" s="556">
        <v>-125218.21</v>
      </c>
      <c r="AZ52" s="375"/>
      <c r="BA52" s="375"/>
      <c r="BB52" s="375"/>
      <c r="BC52" s="556">
        <v>125218.21</v>
      </c>
      <c r="BE52" s="374" t="s">
        <v>4288</v>
      </c>
      <c r="BF52" s="556">
        <v>-890290.83</v>
      </c>
      <c r="BG52" s="375"/>
      <c r="BH52" s="375"/>
      <c r="BI52" s="375"/>
      <c r="BJ52" s="556">
        <v>890290.83</v>
      </c>
    </row>
    <row r="53" spans="1:62" x14ac:dyDescent="0.2">
      <c r="A53" s="384" t="s">
        <v>4290</v>
      </c>
      <c r="B53" s="385">
        <v>-7236359.8300000001</v>
      </c>
      <c r="C53" s="384"/>
      <c r="D53" s="384"/>
      <c r="E53" s="385"/>
      <c r="F53" s="384">
        <v>7236359.8300000001</v>
      </c>
      <c r="H53" s="406" t="s">
        <v>4289</v>
      </c>
      <c r="I53" s="406">
        <v>-125218.21</v>
      </c>
      <c r="J53" s="406"/>
      <c r="K53" s="406"/>
      <c r="L53" s="406"/>
      <c r="M53" s="406">
        <v>125218.21</v>
      </c>
      <c r="O53" s="384" t="s">
        <v>4289</v>
      </c>
      <c r="P53" s="385">
        <v>-125218.21</v>
      </c>
      <c r="Q53" s="384"/>
      <c r="R53" s="384"/>
      <c r="S53" s="385"/>
      <c r="T53" s="384">
        <v>125218.21</v>
      </c>
      <c r="V53" s="497" t="s">
        <v>4289</v>
      </c>
      <c r="W53" s="497">
        <v>-125218.21</v>
      </c>
      <c r="X53" s="497"/>
      <c r="Y53" s="497"/>
      <c r="Z53" s="497"/>
      <c r="AA53" s="497">
        <v>125218.21</v>
      </c>
      <c r="AC53" t="s">
        <v>4290</v>
      </c>
      <c r="AD53" s="498">
        <v>-7236359.8300000001</v>
      </c>
      <c r="AE53"/>
      <c r="AF53"/>
      <c r="AG53"/>
      <c r="AH53" s="498">
        <v>7236359.8300000001</v>
      </c>
      <c r="AI53" s="538"/>
      <c r="AJ53" s="546" t="s">
        <v>4288</v>
      </c>
      <c r="AK53" s="548">
        <v>-890290.83</v>
      </c>
      <c r="AL53" s="547"/>
      <c r="AM53" s="547"/>
      <c r="AN53" s="547"/>
      <c r="AO53" s="548">
        <v>890290.83</v>
      </c>
      <c r="AP53" s="538"/>
      <c r="AQ53" s="551" t="s">
        <v>4289</v>
      </c>
      <c r="AR53" s="541">
        <v>-125218.21</v>
      </c>
      <c r="AS53" s="540"/>
      <c r="AT53" s="540"/>
      <c r="AU53" s="540"/>
      <c r="AV53" s="541">
        <v>125218.21</v>
      </c>
      <c r="AX53" s="374" t="s">
        <v>4290</v>
      </c>
      <c r="AY53" s="556">
        <v>-7236359.8300000001</v>
      </c>
      <c r="AZ53" s="375"/>
      <c r="BA53" s="375"/>
      <c r="BB53" s="375"/>
      <c r="BC53" s="556">
        <v>7236359.8300000001</v>
      </c>
      <c r="BE53" s="374" t="s">
        <v>4289</v>
      </c>
      <c r="BF53" s="556">
        <v>-125218.21</v>
      </c>
      <c r="BG53" s="375"/>
      <c r="BH53" s="375"/>
      <c r="BI53" s="375"/>
      <c r="BJ53" s="556">
        <v>125218.21</v>
      </c>
    </row>
    <row r="54" spans="1:62" x14ac:dyDescent="0.2">
      <c r="A54" s="384" t="s">
        <v>4291</v>
      </c>
      <c r="B54" s="385">
        <v>-113996.29</v>
      </c>
      <c r="C54" s="384"/>
      <c r="D54" s="384"/>
      <c r="E54" s="385"/>
      <c r="F54" s="384">
        <v>113996.29</v>
      </c>
      <c r="H54" s="406" t="s">
        <v>4290</v>
      </c>
      <c r="I54" s="406">
        <v>-7236359.8300000001</v>
      </c>
      <c r="J54" s="406"/>
      <c r="K54" s="406"/>
      <c r="L54" s="406"/>
      <c r="M54" s="406">
        <v>7236359.8300000001</v>
      </c>
      <c r="O54" s="384" t="s">
        <v>4290</v>
      </c>
      <c r="P54" s="385">
        <v>-7236359.8300000001</v>
      </c>
      <c r="Q54" s="384"/>
      <c r="R54" s="384"/>
      <c r="S54" s="385"/>
      <c r="T54" s="384">
        <v>7236359.8300000001</v>
      </c>
      <c r="V54" s="497" t="s">
        <v>4290</v>
      </c>
      <c r="W54" s="497">
        <v>-7236359.8300000001</v>
      </c>
      <c r="X54" s="497"/>
      <c r="Y54" s="497"/>
      <c r="Z54" s="497"/>
      <c r="AA54" s="497">
        <v>7236359.8300000001</v>
      </c>
      <c r="AC54" t="s">
        <v>4291</v>
      </c>
      <c r="AD54" s="498">
        <v>-113996.29</v>
      </c>
      <c r="AE54"/>
      <c r="AF54"/>
      <c r="AG54"/>
      <c r="AH54" s="498">
        <v>113996.29</v>
      </c>
      <c r="AI54" s="538"/>
      <c r="AJ54" s="546" t="s">
        <v>4289</v>
      </c>
      <c r="AK54" s="548">
        <v>-125218.21</v>
      </c>
      <c r="AL54" s="547"/>
      <c r="AM54" s="547"/>
      <c r="AN54" s="547"/>
      <c r="AO54" s="548">
        <v>125218.21</v>
      </c>
      <c r="AP54" s="538"/>
      <c r="AQ54" s="551" t="s">
        <v>4290</v>
      </c>
      <c r="AR54" s="541">
        <v>-7236359.8300000001</v>
      </c>
      <c r="AS54" s="540"/>
      <c r="AT54" s="540"/>
      <c r="AU54" s="540"/>
      <c r="AV54" s="541">
        <v>7236359.8300000001</v>
      </c>
      <c r="AX54" s="374" t="s">
        <v>4291</v>
      </c>
      <c r="AY54" s="556">
        <v>-113996.29</v>
      </c>
      <c r="AZ54" s="375"/>
      <c r="BA54" s="375"/>
      <c r="BB54" s="375"/>
      <c r="BC54" s="556">
        <v>113996.29</v>
      </c>
      <c r="BE54" s="374" t="s">
        <v>4290</v>
      </c>
      <c r="BF54" s="556">
        <v>-7236359.8300000001</v>
      </c>
      <c r="BG54" s="375"/>
      <c r="BH54" s="375"/>
      <c r="BI54" s="375"/>
      <c r="BJ54" s="556">
        <v>7236359.8300000001</v>
      </c>
    </row>
    <row r="55" spans="1:62" x14ac:dyDescent="0.2">
      <c r="A55" s="384" t="s">
        <v>4292</v>
      </c>
      <c r="B55" s="385">
        <v>-227666.27</v>
      </c>
      <c r="C55" s="384"/>
      <c r="D55" s="384"/>
      <c r="E55" s="385"/>
      <c r="F55" s="384">
        <v>227666.27</v>
      </c>
      <c r="H55" s="406" t="s">
        <v>4291</v>
      </c>
      <c r="I55" s="406">
        <v>-113996.29</v>
      </c>
      <c r="J55" s="406"/>
      <c r="K55" s="406"/>
      <c r="L55" s="406"/>
      <c r="M55" s="406">
        <v>113996.29</v>
      </c>
      <c r="O55" s="384" t="s">
        <v>4291</v>
      </c>
      <c r="P55" s="385">
        <v>-113996.29</v>
      </c>
      <c r="Q55" s="384"/>
      <c r="R55" s="384"/>
      <c r="S55" s="385"/>
      <c r="T55" s="384">
        <v>113996.29</v>
      </c>
      <c r="V55" s="497" t="s">
        <v>4291</v>
      </c>
      <c r="W55" s="497">
        <v>-113996.29</v>
      </c>
      <c r="X55" s="497"/>
      <c r="Y55" s="497"/>
      <c r="Z55" s="497"/>
      <c r="AA55" s="497">
        <v>113996.29</v>
      </c>
      <c r="AC55" t="s">
        <v>4292</v>
      </c>
      <c r="AD55" s="498">
        <v>-227666.27</v>
      </c>
      <c r="AE55"/>
      <c r="AF55"/>
      <c r="AG55"/>
      <c r="AH55" s="498">
        <v>227666.27</v>
      </c>
      <c r="AI55" s="538"/>
      <c r="AJ55" s="546" t="s">
        <v>4290</v>
      </c>
      <c r="AK55" s="548">
        <v>-7236359.8300000001</v>
      </c>
      <c r="AL55" s="547"/>
      <c r="AM55" s="547"/>
      <c r="AN55" s="547"/>
      <c r="AO55" s="548">
        <v>7236359.8300000001</v>
      </c>
      <c r="AP55" s="538"/>
      <c r="AQ55" s="551" t="s">
        <v>4291</v>
      </c>
      <c r="AR55" s="541">
        <v>-113996.29</v>
      </c>
      <c r="AS55" s="540"/>
      <c r="AT55" s="540"/>
      <c r="AU55" s="540"/>
      <c r="AV55" s="541">
        <v>113996.29</v>
      </c>
      <c r="AX55" s="374" t="s">
        <v>4292</v>
      </c>
      <c r="AY55" s="556">
        <v>-227666.27</v>
      </c>
      <c r="AZ55" s="375"/>
      <c r="BA55" s="375"/>
      <c r="BB55" s="375"/>
      <c r="BC55" s="556">
        <v>227666.27</v>
      </c>
      <c r="BE55" s="374" t="s">
        <v>4291</v>
      </c>
      <c r="BF55" s="556">
        <v>-113996.29</v>
      </c>
      <c r="BG55" s="375"/>
      <c r="BH55" s="375"/>
      <c r="BI55" s="375"/>
      <c r="BJ55" s="556">
        <v>113996.29</v>
      </c>
    </row>
    <row r="56" spans="1:62" x14ac:dyDescent="0.2">
      <c r="A56" s="384" t="s">
        <v>4293</v>
      </c>
      <c r="B56" s="385">
        <v>-24588.31</v>
      </c>
      <c r="C56" s="384"/>
      <c r="D56" s="384"/>
      <c r="E56" s="385"/>
      <c r="F56" s="384">
        <v>24588.31</v>
      </c>
      <c r="H56" s="406" t="s">
        <v>4292</v>
      </c>
      <c r="I56" s="406">
        <v>-227666.27</v>
      </c>
      <c r="J56" s="406"/>
      <c r="K56" s="406"/>
      <c r="L56" s="406"/>
      <c r="M56" s="406">
        <v>227666.27</v>
      </c>
      <c r="O56" s="384" t="s">
        <v>4292</v>
      </c>
      <c r="P56" s="385">
        <v>-227666.27</v>
      </c>
      <c r="Q56" s="384"/>
      <c r="R56" s="384"/>
      <c r="S56" s="385"/>
      <c r="T56" s="384">
        <v>227666.27</v>
      </c>
      <c r="V56" s="497" t="s">
        <v>4292</v>
      </c>
      <c r="W56" s="497">
        <v>-227666.27</v>
      </c>
      <c r="X56" s="497"/>
      <c r="Y56" s="497"/>
      <c r="Z56" s="497"/>
      <c r="AA56" s="497">
        <v>227666.27</v>
      </c>
      <c r="AC56" t="s">
        <v>4293</v>
      </c>
      <c r="AD56" s="498">
        <v>-24588.31</v>
      </c>
      <c r="AE56"/>
      <c r="AF56"/>
      <c r="AG56"/>
      <c r="AH56" s="498">
        <v>24588.31</v>
      </c>
      <c r="AI56" s="538"/>
      <c r="AJ56" s="546" t="s">
        <v>4291</v>
      </c>
      <c r="AK56" s="548">
        <v>-113996.29</v>
      </c>
      <c r="AL56" s="547"/>
      <c r="AM56" s="547"/>
      <c r="AN56" s="547"/>
      <c r="AO56" s="548">
        <v>113996.29</v>
      </c>
      <c r="AP56" s="538"/>
      <c r="AQ56" s="551" t="s">
        <v>4292</v>
      </c>
      <c r="AR56" s="541">
        <v>-227666.27</v>
      </c>
      <c r="AS56" s="540"/>
      <c r="AT56" s="540"/>
      <c r="AU56" s="540"/>
      <c r="AV56" s="541">
        <v>227666.27</v>
      </c>
      <c r="AX56" s="374" t="s">
        <v>4293</v>
      </c>
      <c r="AY56" s="556">
        <v>-24588.31</v>
      </c>
      <c r="AZ56" s="375"/>
      <c r="BA56" s="375"/>
      <c r="BB56" s="375"/>
      <c r="BC56" s="556">
        <v>24588.31</v>
      </c>
      <c r="BE56" s="374" t="s">
        <v>4292</v>
      </c>
      <c r="BF56" s="556">
        <v>-227666.27</v>
      </c>
      <c r="BG56" s="375"/>
      <c r="BH56" s="375"/>
      <c r="BI56" s="375"/>
      <c r="BJ56" s="556">
        <v>227666.27</v>
      </c>
    </row>
    <row r="57" spans="1:62" x14ac:dyDescent="0.2">
      <c r="A57" s="384" t="s">
        <v>4294</v>
      </c>
      <c r="B57" s="385">
        <v>-1106473.76</v>
      </c>
      <c r="C57" s="384"/>
      <c r="D57" s="384"/>
      <c r="E57" s="385"/>
      <c r="F57" s="384">
        <v>1106473.76</v>
      </c>
      <c r="H57" s="406" t="s">
        <v>4293</v>
      </c>
      <c r="I57" s="406">
        <v>-24588.31</v>
      </c>
      <c r="J57" s="406"/>
      <c r="K57" s="406"/>
      <c r="L57" s="406"/>
      <c r="M57" s="406">
        <v>24588.31</v>
      </c>
      <c r="O57" s="384" t="s">
        <v>4293</v>
      </c>
      <c r="P57" s="385">
        <v>-24588.31</v>
      </c>
      <c r="Q57" s="384"/>
      <c r="R57" s="384"/>
      <c r="S57" s="385"/>
      <c r="T57" s="384">
        <v>24588.31</v>
      </c>
      <c r="V57" s="497" t="s">
        <v>4293</v>
      </c>
      <c r="W57" s="497">
        <v>-24588.31</v>
      </c>
      <c r="X57" s="497"/>
      <c r="Y57" s="497"/>
      <c r="Z57" s="497"/>
      <c r="AA57" s="497">
        <v>24588.31</v>
      </c>
      <c r="AC57" t="s">
        <v>4294</v>
      </c>
      <c r="AD57" s="498">
        <v>-1106473.76</v>
      </c>
      <c r="AE57"/>
      <c r="AF57"/>
      <c r="AG57"/>
      <c r="AH57" s="498">
        <v>1106473.76</v>
      </c>
      <c r="AI57" s="538"/>
      <c r="AJ57" s="546" t="s">
        <v>4292</v>
      </c>
      <c r="AK57" s="548">
        <v>-227666.27</v>
      </c>
      <c r="AL57" s="547"/>
      <c r="AM57" s="547"/>
      <c r="AN57" s="547"/>
      <c r="AO57" s="548">
        <v>227666.27</v>
      </c>
      <c r="AP57" s="538"/>
      <c r="AQ57" s="551" t="s">
        <v>4293</v>
      </c>
      <c r="AR57" s="541">
        <v>-24588.31</v>
      </c>
      <c r="AS57" s="540"/>
      <c r="AT57" s="540"/>
      <c r="AU57" s="540"/>
      <c r="AV57" s="541">
        <v>24588.31</v>
      </c>
      <c r="AX57" s="374" t="s">
        <v>4294</v>
      </c>
      <c r="AY57" s="556">
        <v>-1106473.76</v>
      </c>
      <c r="AZ57" s="375"/>
      <c r="BA57" s="375"/>
      <c r="BB57" s="375"/>
      <c r="BC57" s="556">
        <v>1106473.76</v>
      </c>
      <c r="BE57" s="374" t="s">
        <v>4293</v>
      </c>
      <c r="BF57" s="556">
        <v>-24588.31</v>
      </c>
      <c r="BG57" s="375"/>
      <c r="BH57" s="375"/>
      <c r="BI57" s="375"/>
      <c r="BJ57" s="556">
        <v>24588.31</v>
      </c>
    </row>
    <row r="58" spans="1:62" x14ac:dyDescent="0.2">
      <c r="A58" s="384" t="s">
        <v>4295</v>
      </c>
      <c r="B58" s="385">
        <v>-770120.5</v>
      </c>
      <c r="C58" s="384"/>
      <c r="D58" s="384"/>
      <c r="E58" s="385"/>
      <c r="F58" s="384">
        <v>770120.5</v>
      </c>
      <c r="H58" s="406" t="s">
        <v>4294</v>
      </c>
      <c r="I58" s="406">
        <v>-1106473.76</v>
      </c>
      <c r="J58" s="406"/>
      <c r="K58" s="406"/>
      <c r="L58" s="406"/>
      <c r="M58" s="406">
        <v>1106473.76</v>
      </c>
      <c r="O58" s="384" t="s">
        <v>4294</v>
      </c>
      <c r="P58" s="385">
        <v>-1106473.76</v>
      </c>
      <c r="Q58" s="384"/>
      <c r="R58" s="384"/>
      <c r="S58" s="385"/>
      <c r="T58" s="384">
        <v>1106473.76</v>
      </c>
      <c r="V58" s="497" t="s">
        <v>4294</v>
      </c>
      <c r="W58" s="497">
        <v>-1106473.76</v>
      </c>
      <c r="X58" s="497"/>
      <c r="Y58" s="497"/>
      <c r="Z58" s="497"/>
      <c r="AA58" s="497">
        <v>1106473.76</v>
      </c>
      <c r="AC58" t="s">
        <v>4295</v>
      </c>
      <c r="AD58" s="498">
        <v>-770120.5</v>
      </c>
      <c r="AE58"/>
      <c r="AF58"/>
      <c r="AG58"/>
      <c r="AH58" s="498">
        <v>770120.5</v>
      </c>
      <c r="AI58" s="538"/>
      <c r="AJ58" s="546" t="s">
        <v>4293</v>
      </c>
      <c r="AK58" s="548">
        <v>-24588.31</v>
      </c>
      <c r="AL58" s="547"/>
      <c r="AM58" s="547"/>
      <c r="AN58" s="547"/>
      <c r="AO58" s="548">
        <v>24588.31</v>
      </c>
      <c r="AP58" s="538"/>
      <c r="AQ58" s="551" t="s">
        <v>4294</v>
      </c>
      <c r="AR58" s="541">
        <v>-1106473.76</v>
      </c>
      <c r="AS58" s="540"/>
      <c r="AT58" s="540"/>
      <c r="AU58" s="540"/>
      <c r="AV58" s="541">
        <v>1106473.76</v>
      </c>
      <c r="AX58" s="374" t="s">
        <v>4295</v>
      </c>
      <c r="AY58" s="556">
        <v>-770120.5</v>
      </c>
      <c r="AZ58" s="375"/>
      <c r="BA58" s="375"/>
      <c r="BB58" s="375"/>
      <c r="BC58" s="556">
        <v>770120.5</v>
      </c>
      <c r="BE58" s="374" t="s">
        <v>4294</v>
      </c>
      <c r="BF58" s="556">
        <v>-1106473.76</v>
      </c>
      <c r="BG58" s="375"/>
      <c r="BH58" s="375"/>
      <c r="BI58" s="375"/>
      <c r="BJ58" s="556">
        <v>1106473.76</v>
      </c>
    </row>
    <row r="59" spans="1:62" x14ac:dyDescent="0.2">
      <c r="A59" s="384" t="s">
        <v>4296</v>
      </c>
      <c r="B59" s="385">
        <v>-2916377.83</v>
      </c>
      <c r="C59" s="384"/>
      <c r="D59" s="384"/>
      <c r="E59" s="384"/>
      <c r="F59" s="385">
        <v>2916377.83</v>
      </c>
      <c r="H59" s="406" t="s">
        <v>4295</v>
      </c>
      <c r="I59" s="406">
        <v>-770120.5</v>
      </c>
      <c r="J59" s="406"/>
      <c r="K59" s="406"/>
      <c r="L59" s="406"/>
      <c r="M59" s="406">
        <v>770120.5</v>
      </c>
      <c r="O59" s="384" t="s">
        <v>4295</v>
      </c>
      <c r="P59" s="385">
        <v>-770120.5</v>
      </c>
      <c r="Q59" s="384"/>
      <c r="R59" s="384"/>
      <c r="S59" s="384"/>
      <c r="T59" s="385">
        <v>770120.5</v>
      </c>
      <c r="V59" s="497" t="s">
        <v>4295</v>
      </c>
      <c r="W59" s="497">
        <v>-770120.5</v>
      </c>
      <c r="X59" s="497"/>
      <c r="Y59" s="497"/>
      <c r="Z59" s="497"/>
      <c r="AA59" s="497">
        <v>770120.5</v>
      </c>
      <c r="AC59" t="s">
        <v>4296</v>
      </c>
      <c r="AD59" s="498">
        <v>-2916377.83</v>
      </c>
      <c r="AE59"/>
      <c r="AF59"/>
      <c r="AG59"/>
      <c r="AH59" s="498">
        <v>2916377.83</v>
      </c>
      <c r="AI59" s="538"/>
      <c r="AJ59" s="546" t="s">
        <v>4294</v>
      </c>
      <c r="AK59" s="548">
        <v>-1106473.76</v>
      </c>
      <c r="AL59" s="547"/>
      <c r="AM59" s="547"/>
      <c r="AN59" s="547"/>
      <c r="AO59" s="548">
        <v>1106473.76</v>
      </c>
      <c r="AP59" s="538"/>
      <c r="AQ59" s="551" t="s">
        <v>4295</v>
      </c>
      <c r="AR59" s="541">
        <v>-770120.5</v>
      </c>
      <c r="AS59" s="540"/>
      <c r="AT59" s="540"/>
      <c r="AU59" s="540"/>
      <c r="AV59" s="541">
        <v>770120.5</v>
      </c>
      <c r="AX59" s="374" t="s">
        <v>4296</v>
      </c>
      <c r="AY59" s="556">
        <v>-2916377.83</v>
      </c>
      <c r="AZ59" s="375"/>
      <c r="BA59" s="375"/>
      <c r="BB59" s="375"/>
      <c r="BC59" s="556">
        <v>2916377.83</v>
      </c>
      <c r="BE59" s="374" t="s">
        <v>4295</v>
      </c>
      <c r="BF59" s="556">
        <v>-770120.5</v>
      </c>
      <c r="BG59" s="375"/>
      <c r="BH59" s="375"/>
      <c r="BI59" s="375"/>
      <c r="BJ59" s="556">
        <v>770120.5</v>
      </c>
    </row>
    <row r="60" spans="1:62" x14ac:dyDescent="0.2">
      <c r="A60" s="384" t="s">
        <v>4297</v>
      </c>
      <c r="B60" s="385">
        <v>-1288944.01</v>
      </c>
      <c r="C60" s="384"/>
      <c r="D60" s="384"/>
      <c r="E60" s="384"/>
      <c r="F60" s="385">
        <v>1288944.01</v>
      </c>
      <c r="H60" s="406" t="s">
        <v>4296</v>
      </c>
      <c r="I60" s="406">
        <v>-2916377.83</v>
      </c>
      <c r="J60" s="406"/>
      <c r="K60" s="406"/>
      <c r="L60" s="406"/>
      <c r="M60" s="406">
        <v>2916377.83</v>
      </c>
      <c r="O60" s="384" t="s">
        <v>4296</v>
      </c>
      <c r="P60" s="385">
        <v>-2916377.83</v>
      </c>
      <c r="Q60" s="384"/>
      <c r="R60" s="384"/>
      <c r="S60" s="384"/>
      <c r="T60" s="385">
        <v>2916377.83</v>
      </c>
      <c r="V60" s="497" t="s">
        <v>4296</v>
      </c>
      <c r="W60" s="497">
        <v>-2916377.83</v>
      </c>
      <c r="X60" s="497"/>
      <c r="Y60" s="497"/>
      <c r="Z60" s="497"/>
      <c r="AA60" s="497">
        <v>2916377.83</v>
      </c>
      <c r="AC60" t="s">
        <v>4297</v>
      </c>
      <c r="AD60" s="498">
        <v>-1288944.01</v>
      </c>
      <c r="AE60"/>
      <c r="AF60"/>
      <c r="AG60"/>
      <c r="AH60" s="498">
        <v>1288944.01</v>
      </c>
      <c r="AI60" s="538"/>
      <c r="AJ60" s="546" t="s">
        <v>4295</v>
      </c>
      <c r="AK60" s="548">
        <v>-770120.5</v>
      </c>
      <c r="AL60" s="547"/>
      <c r="AM60" s="547"/>
      <c r="AN60" s="547"/>
      <c r="AO60" s="548">
        <v>770120.5</v>
      </c>
      <c r="AP60" s="538"/>
      <c r="AQ60" s="551" t="s">
        <v>4296</v>
      </c>
      <c r="AR60" s="541">
        <v>-2916377.83</v>
      </c>
      <c r="AS60" s="540"/>
      <c r="AT60" s="540"/>
      <c r="AU60" s="540"/>
      <c r="AV60" s="541">
        <v>2916377.83</v>
      </c>
      <c r="AX60" s="374" t="s">
        <v>4297</v>
      </c>
      <c r="AY60" s="556">
        <v>-1288944.01</v>
      </c>
      <c r="AZ60" s="375"/>
      <c r="BA60" s="375"/>
      <c r="BB60" s="375"/>
      <c r="BC60" s="556">
        <v>1288944.01</v>
      </c>
      <c r="BE60" s="374" t="s">
        <v>4296</v>
      </c>
      <c r="BF60" s="556">
        <v>-2916377.83</v>
      </c>
      <c r="BG60" s="375"/>
      <c r="BH60" s="375"/>
      <c r="BI60" s="375"/>
      <c r="BJ60" s="556">
        <v>2916377.83</v>
      </c>
    </row>
    <row r="61" spans="1:62" x14ac:dyDescent="0.2">
      <c r="A61" s="384" t="s">
        <v>4298</v>
      </c>
      <c r="B61" s="385">
        <v>-1128022.06</v>
      </c>
      <c r="C61" s="384"/>
      <c r="D61" s="384"/>
      <c r="E61" s="384"/>
      <c r="F61" s="385">
        <v>1128022.06</v>
      </c>
      <c r="H61" s="406" t="s">
        <v>4297</v>
      </c>
      <c r="I61" s="406">
        <v>-1288944.01</v>
      </c>
      <c r="J61" s="406"/>
      <c r="K61" s="406"/>
      <c r="L61" s="406"/>
      <c r="M61" s="406">
        <v>1288944.01</v>
      </c>
      <c r="O61" s="384" t="s">
        <v>4297</v>
      </c>
      <c r="P61" s="385">
        <v>-1288944.01</v>
      </c>
      <c r="Q61" s="384"/>
      <c r="R61" s="384"/>
      <c r="S61" s="384"/>
      <c r="T61" s="385">
        <v>1288944.01</v>
      </c>
      <c r="V61" s="497" t="s">
        <v>4297</v>
      </c>
      <c r="W61" s="497">
        <v>-1288944.01</v>
      </c>
      <c r="X61" s="497"/>
      <c r="Y61" s="497"/>
      <c r="Z61" s="497"/>
      <c r="AA61" s="497">
        <v>1288944.01</v>
      </c>
      <c r="AC61" t="s">
        <v>4298</v>
      </c>
      <c r="AD61" s="498">
        <v>-1128022.06</v>
      </c>
      <c r="AE61"/>
      <c r="AF61"/>
      <c r="AG61"/>
      <c r="AH61" s="498">
        <v>1128022.06</v>
      </c>
      <c r="AI61" s="538"/>
      <c r="AJ61" s="546" t="s">
        <v>4296</v>
      </c>
      <c r="AK61" s="548">
        <v>-2916377.83</v>
      </c>
      <c r="AL61" s="547"/>
      <c r="AM61" s="547"/>
      <c r="AN61" s="547"/>
      <c r="AO61" s="548">
        <v>2916377.83</v>
      </c>
      <c r="AP61" s="538"/>
      <c r="AQ61" s="551" t="s">
        <v>4297</v>
      </c>
      <c r="AR61" s="541">
        <v>-1288944.01</v>
      </c>
      <c r="AS61" s="540"/>
      <c r="AT61" s="540"/>
      <c r="AU61" s="540"/>
      <c r="AV61" s="541">
        <v>1288944.01</v>
      </c>
      <c r="AX61" s="374" t="s">
        <v>4298</v>
      </c>
      <c r="AY61" s="556">
        <v>-1128022.06</v>
      </c>
      <c r="AZ61" s="375"/>
      <c r="BA61" s="375"/>
      <c r="BB61" s="375"/>
      <c r="BC61" s="556">
        <v>1128022.06</v>
      </c>
      <c r="BE61" s="374" t="s">
        <v>4297</v>
      </c>
      <c r="BF61" s="556">
        <v>-1288944.01</v>
      </c>
      <c r="BG61" s="375"/>
      <c r="BH61" s="375"/>
      <c r="BI61" s="375"/>
      <c r="BJ61" s="556">
        <v>1288944.01</v>
      </c>
    </row>
    <row r="62" spans="1:62" x14ac:dyDescent="0.2">
      <c r="A62" s="384" t="s">
        <v>4299</v>
      </c>
      <c r="B62" s="385">
        <v>-132106.79999999999</v>
      </c>
      <c r="C62" s="384"/>
      <c r="D62" s="384"/>
      <c r="E62" s="384"/>
      <c r="F62" s="385">
        <v>132106.79999999999</v>
      </c>
      <c r="H62" s="406" t="s">
        <v>4298</v>
      </c>
      <c r="I62" s="406">
        <v>-1128022.06</v>
      </c>
      <c r="J62" s="406"/>
      <c r="K62" s="406"/>
      <c r="L62" s="406"/>
      <c r="M62" s="406">
        <v>1128022.06</v>
      </c>
      <c r="O62" s="384" t="s">
        <v>4298</v>
      </c>
      <c r="P62" s="385">
        <v>-1128022.06</v>
      </c>
      <c r="Q62" s="384"/>
      <c r="R62" s="384"/>
      <c r="S62" s="384"/>
      <c r="T62" s="385">
        <v>1128022.06</v>
      </c>
      <c r="V62" s="497" t="s">
        <v>4298</v>
      </c>
      <c r="W62" s="497">
        <v>-1128022.06</v>
      </c>
      <c r="X62" s="497"/>
      <c r="Y62" s="497"/>
      <c r="Z62" s="497"/>
      <c r="AA62" s="497">
        <v>1128022.06</v>
      </c>
      <c r="AC62" t="s">
        <v>4299</v>
      </c>
      <c r="AD62" s="498">
        <v>-132106.79999999999</v>
      </c>
      <c r="AE62"/>
      <c r="AF62"/>
      <c r="AG62"/>
      <c r="AH62" s="498">
        <v>132106.79999999999</v>
      </c>
      <c r="AI62" s="538"/>
      <c r="AJ62" s="546" t="s">
        <v>4297</v>
      </c>
      <c r="AK62" s="548">
        <v>-1288944.01</v>
      </c>
      <c r="AL62" s="547"/>
      <c r="AM62" s="547"/>
      <c r="AN62" s="547"/>
      <c r="AO62" s="548">
        <v>1288944.01</v>
      </c>
      <c r="AP62" s="538"/>
      <c r="AQ62" s="551" t="s">
        <v>4298</v>
      </c>
      <c r="AR62" s="541">
        <v>-1128022.06</v>
      </c>
      <c r="AS62" s="540"/>
      <c r="AT62" s="540"/>
      <c r="AU62" s="540"/>
      <c r="AV62" s="541">
        <v>1128022.06</v>
      </c>
      <c r="AX62" s="374" t="s">
        <v>4299</v>
      </c>
      <c r="AY62" s="556">
        <v>-132106.79999999999</v>
      </c>
      <c r="AZ62" s="375"/>
      <c r="BA62" s="375"/>
      <c r="BB62" s="375"/>
      <c r="BC62" s="556">
        <v>132106.79999999999</v>
      </c>
      <c r="BE62" s="374" t="s">
        <v>4298</v>
      </c>
      <c r="BF62" s="556">
        <v>-1128022.06</v>
      </c>
      <c r="BG62" s="375"/>
      <c r="BH62" s="375"/>
      <c r="BI62" s="375"/>
      <c r="BJ62" s="556">
        <v>1128022.06</v>
      </c>
    </row>
    <row r="63" spans="1:62" x14ac:dyDescent="0.2">
      <c r="A63" s="384" t="s">
        <v>4300</v>
      </c>
      <c r="B63" s="385">
        <v>-611913.92000000004</v>
      </c>
      <c r="C63" s="384"/>
      <c r="D63" s="384"/>
      <c r="E63" s="384"/>
      <c r="F63" s="385">
        <v>611913.92000000004</v>
      </c>
      <c r="H63" s="406" t="s">
        <v>4299</v>
      </c>
      <c r="I63" s="406">
        <v>-132106.79999999999</v>
      </c>
      <c r="J63" s="406"/>
      <c r="K63" s="406"/>
      <c r="L63" s="406"/>
      <c r="M63" s="406">
        <v>132106.79999999999</v>
      </c>
      <c r="O63" s="384" t="s">
        <v>4299</v>
      </c>
      <c r="P63" s="385">
        <v>-132106.79999999999</v>
      </c>
      <c r="Q63" s="384"/>
      <c r="R63" s="384"/>
      <c r="S63" s="384"/>
      <c r="T63" s="385">
        <v>132106.79999999999</v>
      </c>
      <c r="V63" s="497" t="s">
        <v>4299</v>
      </c>
      <c r="W63" s="497">
        <v>-132106.79999999999</v>
      </c>
      <c r="X63" s="497"/>
      <c r="Y63" s="497"/>
      <c r="Z63" s="497"/>
      <c r="AA63" s="497">
        <v>132106.79999999999</v>
      </c>
      <c r="AC63" t="s">
        <v>4300</v>
      </c>
      <c r="AD63" s="498">
        <v>-611913.92000000004</v>
      </c>
      <c r="AE63"/>
      <c r="AF63"/>
      <c r="AG63"/>
      <c r="AH63" s="498">
        <v>611913.92000000004</v>
      </c>
      <c r="AI63" s="538"/>
      <c r="AJ63" s="546" t="s">
        <v>4298</v>
      </c>
      <c r="AK63" s="548">
        <v>-1128022.06</v>
      </c>
      <c r="AL63" s="547"/>
      <c r="AM63" s="547"/>
      <c r="AN63" s="547"/>
      <c r="AO63" s="548">
        <v>1128022.06</v>
      </c>
      <c r="AP63" s="538"/>
      <c r="AQ63" s="551" t="s">
        <v>4299</v>
      </c>
      <c r="AR63" s="541">
        <v>-132106.79999999999</v>
      </c>
      <c r="AS63" s="540"/>
      <c r="AT63" s="540"/>
      <c r="AU63" s="540"/>
      <c r="AV63" s="541">
        <v>132106.79999999999</v>
      </c>
      <c r="AX63" s="374" t="s">
        <v>4300</v>
      </c>
      <c r="AY63" s="556">
        <v>-611913.92000000004</v>
      </c>
      <c r="AZ63" s="375"/>
      <c r="BA63" s="375"/>
      <c r="BB63" s="375"/>
      <c r="BC63" s="556">
        <v>611913.92000000004</v>
      </c>
      <c r="BE63" s="374" t="s">
        <v>4299</v>
      </c>
      <c r="BF63" s="556">
        <v>-132106.79999999999</v>
      </c>
      <c r="BG63" s="375"/>
      <c r="BH63" s="375"/>
      <c r="BI63" s="375"/>
      <c r="BJ63" s="556">
        <v>132106.79999999999</v>
      </c>
    </row>
    <row r="64" spans="1:62" x14ac:dyDescent="0.2">
      <c r="A64" s="384" t="s">
        <v>4301</v>
      </c>
      <c r="B64" s="385">
        <v>-236118.98</v>
      </c>
      <c r="C64" s="384"/>
      <c r="D64" s="384"/>
      <c r="E64" s="384"/>
      <c r="F64" s="385">
        <v>236118.98</v>
      </c>
      <c r="H64" s="406" t="s">
        <v>4300</v>
      </c>
      <c r="I64" s="406">
        <v>-611913.92000000004</v>
      </c>
      <c r="J64" s="406"/>
      <c r="K64" s="406"/>
      <c r="L64" s="406"/>
      <c r="M64" s="406">
        <v>611913.92000000004</v>
      </c>
      <c r="O64" s="384" t="s">
        <v>4300</v>
      </c>
      <c r="P64" s="385">
        <v>-611913.92000000004</v>
      </c>
      <c r="Q64" s="384"/>
      <c r="R64" s="384"/>
      <c r="S64" s="384"/>
      <c r="T64" s="385">
        <v>611913.92000000004</v>
      </c>
      <c r="V64" s="497" t="s">
        <v>4300</v>
      </c>
      <c r="W64" s="497">
        <v>-611913.92000000004</v>
      </c>
      <c r="X64" s="497"/>
      <c r="Y64" s="497"/>
      <c r="Z64" s="497"/>
      <c r="AA64" s="497">
        <v>611913.92000000004</v>
      </c>
      <c r="AC64" t="s">
        <v>4301</v>
      </c>
      <c r="AD64" s="498">
        <v>-236118.98</v>
      </c>
      <c r="AE64"/>
      <c r="AF64"/>
      <c r="AG64"/>
      <c r="AH64" s="498">
        <v>236118.98</v>
      </c>
      <c r="AI64" s="538"/>
      <c r="AJ64" s="546" t="s">
        <v>4299</v>
      </c>
      <c r="AK64" s="548">
        <v>-132106.79999999999</v>
      </c>
      <c r="AL64" s="547"/>
      <c r="AM64" s="547"/>
      <c r="AN64" s="547"/>
      <c r="AO64" s="548">
        <v>132106.79999999999</v>
      </c>
      <c r="AP64" s="538"/>
      <c r="AQ64" s="551" t="s">
        <v>4300</v>
      </c>
      <c r="AR64" s="541">
        <v>-611913.92000000004</v>
      </c>
      <c r="AS64" s="540"/>
      <c r="AT64" s="540"/>
      <c r="AU64" s="540"/>
      <c r="AV64" s="541">
        <v>611913.92000000004</v>
      </c>
      <c r="AX64" s="374" t="s">
        <v>4301</v>
      </c>
      <c r="AY64" s="556">
        <v>-236118.98</v>
      </c>
      <c r="AZ64" s="375"/>
      <c r="BA64" s="375"/>
      <c r="BB64" s="375"/>
      <c r="BC64" s="556">
        <v>236118.98</v>
      </c>
      <c r="BE64" s="374" t="s">
        <v>4300</v>
      </c>
      <c r="BF64" s="556">
        <v>-611913.92000000004</v>
      </c>
      <c r="BG64" s="375"/>
      <c r="BH64" s="375"/>
      <c r="BI64" s="375"/>
      <c r="BJ64" s="556">
        <v>611913.92000000004</v>
      </c>
    </row>
    <row r="65" spans="1:62" x14ac:dyDescent="0.2">
      <c r="A65" s="384" t="s">
        <v>4302</v>
      </c>
      <c r="B65" s="385">
        <v>-6508.33</v>
      </c>
      <c r="C65" s="384"/>
      <c r="D65" s="384"/>
      <c r="E65" s="384"/>
      <c r="F65" s="385">
        <v>6508.33</v>
      </c>
      <c r="H65" s="406" t="s">
        <v>4301</v>
      </c>
      <c r="I65" s="406">
        <v>-236118.98</v>
      </c>
      <c r="J65" s="406"/>
      <c r="K65" s="406"/>
      <c r="L65" s="406"/>
      <c r="M65" s="406">
        <v>236118.98</v>
      </c>
      <c r="O65" s="384" t="s">
        <v>4301</v>
      </c>
      <c r="P65" s="385">
        <v>-236118.98</v>
      </c>
      <c r="Q65" s="384"/>
      <c r="R65" s="384"/>
      <c r="S65" s="384"/>
      <c r="T65" s="385">
        <v>236118.98</v>
      </c>
      <c r="V65" s="497" t="s">
        <v>4301</v>
      </c>
      <c r="W65" s="497">
        <v>-236118.98</v>
      </c>
      <c r="X65" s="497"/>
      <c r="Y65" s="497"/>
      <c r="Z65" s="497"/>
      <c r="AA65" s="497">
        <v>236118.98</v>
      </c>
      <c r="AC65" t="s">
        <v>4302</v>
      </c>
      <c r="AD65" s="498">
        <v>-6508.33</v>
      </c>
      <c r="AE65"/>
      <c r="AF65"/>
      <c r="AG65"/>
      <c r="AH65" s="498">
        <v>6508.33</v>
      </c>
      <c r="AI65" s="538"/>
      <c r="AJ65" s="546" t="s">
        <v>4300</v>
      </c>
      <c r="AK65" s="548">
        <v>-611913.92000000004</v>
      </c>
      <c r="AL65" s="547"/>
      <c r="AM65" s="547"/>
      <c r="AN65" s="547"/>
      <c r="AO65" s="548">
        <v>611913.92000000004</v>
      </c>
      <c r="AP65" s="538"/>
      <c r="AQ65" s="551" t="s">
        <v>4301</v>
      </c>
      <c r="AR65" s="541">
        <v>-236118.98</v>
      </c>
      <c r="AS65" s="540"/>
      <c r="AT65" s="540"/>
      <c r="AU65" s="540"/>
      <c r="AV65" s="541">
        <v>236118.98</v>
      </c>
      <c r="AX65" s="374" t="s">
        <v>4302</v>
      </c>
      <c r="AY65" s="556">
        <v>-6508.33</v>
      </c>
      <c r="AZ65" s="375"/>
      <c r="BA65" s="375"/>
      <c r="BB65" s="375"/>
      <c r="BC65" s="556">
        <v>6508.33</v>
      </c>
      <c r="BE65" s="374" t="s">
        <v>4301</v>
      </c>
      <c r="BF65" s="556">
        <v>-236118.98</v>
      </c>
      <c r="BG65" s="375"/>
      <c r="BH65" s="375"/>
      <c r="BI65" s="375"/>
      <c r="BJ65" s="556">
        <v>236118.98</v>
      </c>
    </row>
    <row r="66" spans="1:62" x14ac:dyDescent="0.2">
      <c r="A66" s="384" t="s">
        <v>4303</v>
      </c>
      <c r="B66" s="385">
        <v>-2255925.34</v>
      </c>
      <c r="C66" s="384"/>
      <c r="D66" s="384"/>
      <c r="E66" s="384"/>
      <c r="F66" s="385">
        <v>2255925.34</v>
      </c>
      <c r="H66" s="406" t="s">
        <v>4302</v>
      </c>
      <c r="I66" s="406">
        <v>-6508.33</v>
      </c>
      <c r="J66" s="406"/>
      <c r="K66" s="406"/>
      <c r="L66" s="406"/>
      <c r="M66" s="406">
        <v>6508.33</v>
      </c>
      <c r="O66" s="384" t="s">
        <v>4302</v>
      </c>
      <c r="P66" s="385">
        <v>-6508.33</v>
      </c>
      <c r="Q66" s="384"/>
      <c r="R66" s="384"/>
      <c r="S66" s="384"/>
      <c r="T66" s="385">
        <v>6508.33</v>
      </c>
      <c r="V66" s="497" t="s">
        <v>4302</v>
      </c>
      <c r="W66" s="497">
        <v>-6508.33</v>
      </c>
      <c r="X66" s="497"/>
      <c r="Y66" s="497"/>
      <c r="Z66" s="497"/>
      <c r="AA66" s="497">
        <v>6508.33</v>
      </c>
      <c r="AC66" t="s">
        <v>4303</v>
      </c>
      <c r="AD66" s="498">
        <v>-2255925.34</v>
      </c>
      <c r="AE66"/>
      <c r="AF66"/>
      <c r="AG66"/>
      <c r="AH66" s="498">
        <v>2255925.34</v>
      </c>
      <c r="AI66" s="538"/>
      <c r="AJ66" s="546" t="s">
        <v>4301</v>
      </c>
      <c r="AK66" s="548">
        <v>-236118.98</v>
      </c>
      <c r="AL66" s="547"/>
      <c r="AM66" s="547"/>
      <c r="AN66" s="547"/>
      <c r="AO66" s="548">
        <v>236118.98</v>
      </c>
      <c r="AP66" s="538"/>
      <c r="AQ66" s="551" t="s">
        <v>4302</v>
      </c>
      <c r="AR66" s="541">
        <v>-6508.33</v>
      </c>
      <c r="AS66" s="540"/>
      <c r="AT66" s="540"/>
      <c r="AU66" s="540"/>
      <c r="AV66" s="541">
        <v>6508.33</v>
      </c>
      <c r="AX66" s="374" t="s">
        <v>4303</v>
      </c>
      <c r="AY66" s="556">
        <v>-2255925.34</v>
      </c>
      <c r="AZ66" s="375"/>
      <c r="BA66" s="375"/>
      <c r="BB66" s="375"/>
      <c r="BC66" s="556">
        <v>2255925.34</v>
      </c>
      <c r="BE66" s="374" t="s">
        <v>4302</v>
      </c>
      <c r="BF66" s="556">
        <v>-6508.33</v>
      </c>
      <c r="BG66" s="375"/>
      <c r="BH66" s="375"/>
      <c r="BI66" s="375"/>
      <c r="BJ66" s="556">
        <v>6508.33</v>
      </c>
    </row>
    <row r="67" spans="1:62" x14ac:dyDescent="0.2">
      <c r="A67" s="384" t="s">
        <v>4304</v>
      </c>
      <c r="B67" s="385">
        <v>-2851.04</v>
      </c>
      <c r="C67" s="384"/>
      <c r="D67" s="384"/>
      <c r="E67" s="384"/>
      <c r="F67" s="385">
        <v>2851.04</v>
      </c>
      <c r="H67" s="406" t="s">
        <v>4303</v>
      </c>
      <c r="I67" s="406">
        <v>-2255925.34</v>
      </c>
      <c r="J67" s="406"/>
      <c r="K67" s="406"/>
      <c r="L67" s="406"/>
      <c r="M67" s="406">
        <v>2255925.34</v>
      </c>
      <c r="O67" s="384" t="s">
        <v>4303</v>
      </c>
      <c r="P67" s="385">
        <v>-2255925.34</v>
      </c>
      <c r="Q67" s="384"/>
      <c r="R67" s="384"/>
      <c r="S67" s="384"/>
      <c r="T67" s="385">
        <v>2255925.34</v>
      </c>
      <c r="V67" s="497" t="s">
        <v>4303</v>
      </c>
      <c r="W67" s="497">
        <v>-2255925.34</v>
      </c>
      <c r="X67" s="497"/>
      <c r="Y67" s="497"/>
      <c r="Z67" s="497"/>
      <c r="AA67" s="497">
        <v>2255925.34</v>
      </c>
      <c r="AC67" t="s">
        <v>4304</v>
      </c>
      <c r="AD67" s="498">
        <v>-2851.04</v>
      </c>
      <c r="AE67"/>
      <c r="AF67"/>
      <c r="AG67"/>
      <c r="AH67" s="498">
        <v>2851.04</v>
      </c>
      <c r="AI67" s="538"/>
      <c r="AJ67" s="546" t="s">
        <v>4302</v>
      </c>
      <c r="AK67" s="548">
        <v>-6508.33</v>
      </c>
      <c r="AL67" s="547"/>
      <c r="AM67" s="547"/>
      <c r="AN67" s="547"/>
      <c r="AO67" s="548">
        <v>6508.33</v>
      </c>
      <c r="AP67" s="538"/>
      <c r="AQ67" s="551" t="s">
        <v>4303</v>
      </c>
      <c r="AR67" s="541">
        <v>-2255925.34</v>
      </c>
      <c r="AS67" s="540"/>
      <c r="AT67" s="540"/>
      <c r="AU67" s="540"/>
      <c r="AV67" s="541">
        <v>2255925.34</v>
      </c>
      <c r="AX67" s="374" t="s">
        <v>4304</v>
      </c>
      <c r="AY67" s="556">
        <v>-2851.04</v>
      </c>
      <c r="AZ67" s="375"/>
      <c r="BA67" s="375"/>
      <c r="BB67" s="375"/>
      <c r="BC67" s="556">
        <v>2851.04</v>
      </c>
      <c r="BE67" s="374" t="s">
        <v>4303</v>
      </c>
      <c r="BF67" s="556">
        <v>-2255925.34</v>
      </c>
      <c r="BG67" s="375"/>
      <c r="BH67" s="375"/>
      <c r="BI67" s="375"/>
      <c r="BJ67" s="556">
        <v>2255925.34</v>
      </c>
    </row>
    <row r="68" spans="1:62" x14ac:dyDescent="0.2">
      <c r="A68" s="384" t="s">
        <v>4305</v>
      </c>
      <c r="B68" s="385">
        <v>-24051.58</v>
      </c>
      <c r="C68" s="384">
        <v>1409326.62</v>
      </c>
      <c r="D68" s="384">
        <v>1385275.04</v>
      </c>
      <c r="E68" s="384"/>
      <c r="F68" s="385"/>
      <c r="H68" s="406" t="s">
        <v>4304</v>
      </c>
      <c r="I68" s="406">
        <v>-2851.04</v>
      </c>
      <c r="J68" s="406"/>
      <c r="K68" s="406"/>
      <c r="L68" s="406"/>
      <c r="M68" s="406">
        <v>2851.04</v>
      </c>
      <c r="O68" s="384" t="s">
        <v>4304</v>
      </c>
      <c r="P68" s="385">
        <v>-2851.04</v>
      </c>
      <c r="Q68" s="384"/>
      <c r="R68" s="384"/>
      <c r="S68" s="384"/>
      <c r="T68" s="385">
        <v>2851.04</v>
      </c>
      <c r="V68" s="497" t="s">
        <v>4304</v>
      </c>
      <c r="W68" s="497">
        <v>-2851.04</v>
      </c>
      <c r="X68" s="497"/>
      <c r="Y68" s="497"/>
      <c r="Z68" s="497"/>
      <c r="AA68" s="497">
        <v>2851.04</v>
      </c>
      <c r="AC68" t="s">
        <v>4305</v>
      </c>
      <c r="AD68"/>
      <c r="AE68" s="498">
        <v>1702560.82</v>
      </c>
      <c r="AF68" s="498">
        <v>1702560.82</v>
      </c>
      <c r="AG68"/>
      <c r="AH68"/>
      <c r="AI68" s="538"/>
      <c r="AJ68" s="546" t="s">
        <v>4303</v>
      </c>
      <c r="AK68" s="548">
        <v>-2255925.34</v>
      </c>
      <c r="AL68" s="547"/>
      <c r="AM68" s="547"/>
      <c r="AN68" s="547"/>
      <c r="AO68" s="548">
        <v>2255925.34</v>
      </c>
      <c r="AP68" s="538"/>
      <c r="AQ68" s="551" t="s">
        <v>4304</v>
      </c>
      <c r="AR68" s="541">
        <v>-2851.04</v>
      </c>
      <c r="AS68" s="540"/>
      <c r="AT68" s="540"/>
      <c r="AU68" s="540"/>
      <c r="AV68" s="541">
        <v>2851.04</v>
      </c>
      <c r="AX68" s="374" t="s">
        <v>4305</v>
      </c>
      <c r="AY68" s="375"/>
      <c r="AZ68" s="556">
        <v>1261699.75</v>
      </c>
      <c r="BA68" s="556">
        <v>1261699.75</v>
      </c>
      <c r="BB68" s="375"/>
      <c r="BC68" s="375"/>
      <c r="BE68" s="374" t="s">
        <v>4304</v>
      </c>
      <c r="BF68" s="556">
        <v>-2851.04</v>
      </c>
      <c r="BG68" s="375"/>
      <c r="BH68" s="375"/>
      <c r="BI68" s="375"/>
      <c r="BJ68" s="556">
        <v>2851.04</v>
      </c>
    </row>
    <row r="69" spans="1:62" x14ac:dyDescent="0.2">
      <c r="A69" s="384" t="s">
        <v>4306</v>
      </c>
      <c r="B69" s="385">
        <v>-974271.26</v>
      </c>
      <c r="C69" s="384">
        <v>974271.26</v>
      </c>
      <c r="D69" s="384"/>
      <c r="E69" s="384"/>
      <c r="F69" s="385"/>
      <c r="H69" s="406" t="s">
        <v>4305</v>
      </c>
      <c r="I69" s="406"/>
      <c r="J69" s="406">
        <v>1849258.09</v>
      </c>
      <c r="K69" s="406">
        <v>1849258.09</v>
      </c>
      <c r="L69" s="406"/>
      <c r="M69" s="406"/>
      <c r="O69" s="384" t="s">
        <v>4305</v>
      </c>
      <c r="P69" s="385"/>
      <c r="Q69" s="384">
        <v>2161149.17</v>
      </c>
      <c r="R69" s="384">
        <v>2161149.17</v>
      </c>
      <c r="S69" s="384"/>
      <c r="T69" s="385"/>
      <c r="V69" s="497" t="s">
        <v>4305</v>
      </c>
      <c r="W69" s="497"/>
      <c r="X69" s="497">
        <v>1740629.43</v>
      </c>
      <c r="Y69" s="497">
        <v>1740629.43</v>
      </c>
      <c r="Z69" s="497"/>
      <c r="AA69" s="497"/>
      <c r="AC69" t="s">
        <v>4307</v>
      </c>
      <c r="AD69">
        <v>-70</v>
      </c>
      <c r="AE69" s="498">
        <v>428847.17</v>
      </c>
      <c r="AF69" s="498">
        <v>428777.17</v>
      </c>
      <c r="AG69"/>
      <c r="AH69"/>
      <c r="AI69" s="538"/>
      <c r="AJ69" s="546" t="s">
        <v>4304</v>
      </c>
      <c r="AK69" s="548">
        <v>-2851.04</v>
      </c>
      <c r="AL69" s="547"/>
      <c r="AM69" s="547"/>
      <c r="AN69" s="547"/>
      <c r="AO69" s="548">
        <v>2851.04</v>
      </c>
      <c r="AP69" s="538"/>
      <c r="AQ69" s="551" t="s">
        <v>4305</v>
      </c>
      <c r="AR69" s="540"/>
      <c r="AS69" s="541">
        <v>1260012.98</v>
      </c>
      <c r="AT69" s="541">
        <v>1260012.98</v>
      </c>
      <c r="AU69" s="540"/>
      <c r="AV69" s="540"/>
      <c r="AX69" s="374" t="s">
        <v>4307</v>
      </c>
      <c r="AY69" s="375"/>
      <c r="AZ69" s="556">
        <v>461521.71</v>
      </c>
      <c r="BA69" s="556">
        <v>461521.71</v>
      </c>
      <c r="BB69" s="375"/>
      <c r="BC69" s="375"/>
      <c r="BE69" s="374" t="s">
        <v>4305</v>
      </c>
      <c r="BF69" s="375"/>
      <c r="BG69" s="556">
        <v>2031342.5</v>
      </c>
      <c r="BH69" s="556">
        <v>2031342.5</v>
      </c>
      <c r="BI69" s="375"/>
      <c r="BJ69" s="375"/>
    </row>
    <row r="70" spans="1:62" x14ac:dyDescent="0.2">
      <c r="A70" s="384" t="s">
        <v>4307</v>
      </c>
      <c r="B70" s="385"/>
      <c r="C70" s="384">
        <v>1216898.93</v>
      </c>
      <c r="D70" s="384">
        <v>1216898.93</v>
      </c>
      <c r="E70" s="384"/>
      <c r="F70" s="385"/>
      <c r="H70" s="406" t="s">
        <v>4307</v>
      </c>
      <c r="I70" s="406"/>
      <c r="J70" s="406">
        <v>1394789.24</v>
      </c>
      <c r="K70" s="406">
        <v>1394789.24</v>
      </c>
      <c r="L70" s="406"/>
      <c r="M70" s="406"/>
      <c r="O70" s="384" t="s">
        <v>4307</v>
      </c>
      <c r="P70" s="385"/>
      <c r="Q70" s="384">
        <v>744884.13</v>
      </c>
      <c r="R70" s="384">
        <v>744954.13</v>
      </c>
      <c r="S70" s="384"/>
      <c r="T70" s="385">
        <v>70</v>
      </c>
      <c r="V70" s="497" t="s">
        <v>4307</v>
      </c>
      <c r="W70" s="497">
        <v>-70</v>
      </c>
      <c r="X70" s="497">
        <v>546547.51</v>
      </c>
      <c r="Y70" s="497">
        <v>546547.51</v>
      </c>
      <c r="Z70" s="497"/>
      <c r="AA70" s="497">
        <v>70</v>
      </c>
      <c r="AC70" t="s">
        <v>4309</v>
      </c>
      <c r="AD70"/>
      <c r="AE70" s="498">
        <v>298533.21000000002</v>
      </c>
      <c r="AF70" s="498">
        <v>298533.21000000002</v>
      </c>
      <c r="AG70"/>
      <c r="AH70"/>
      <c r="AI70" s="538"/>
      <c r="AJ70" s="546" t="s">
        <v>4305</v>
      </c>
      <c r="AK70" s="547"/>
      <c r="AL70" s="548">
        <v>1594634.7</v>
      </c>
      <c r="AM70" s="548">
        <v>1594634.7</v>
      </c>
      <c r="AN70" s="547"/>
      <c r="AO70" s="547"/>
      <c r="AP70" s="538"/>
      <c r="AQ70" s="551" t="s">
        <v>4307</v>
      </c>
      <c r="AR70" s="540"/>
      <c r="AS70" s="541">
        <v>1423781.73</v>
      </c>
      <c r="AT70" s="541">
        <v>1423781.73</v>
      </c>
      <c r="AU70" s="540"/>
      <c r="AV70" s="540"/>
      <c r="AX70" s="374" t="s">
        <v>4309</v>
      </c>
      <c r="AY70" s="375"/>
      <c r="AZ70" s="556">
        <v>249282.74</v>
      </c>
      <c r="BA70" s="556">
        <v>249282.74</v>
      </c>
      <c r="BB70" s="375"/>
      <c r="BC70" s="375"/>
      <c r="BE70" s="374" t="s">
        <v>4307</v>
      </c>
      <c r="BF70" s="375"/>
      <c r="BG70" s="556">
        <v>584677.94999999995</v>
      </c>
      <c r="BH70" s="556">
        <v>584677.94999999995</v>
      </c>
      <c r="BI70" s="375"/>
      <c r="BJ70" s="375"/>
    </row>
    <row r="71" spans="1:62" x14ac:dyDescent="0.2">
      <c r="A71" s="384" t="s">
        <v>4308</v>
      </c>
      <c r="B71" s="385">
        <v>-672309.06</v>
      </c>
      <c r="C71" s="384">
        <v>672309.06</v>
      </c>
      <c r="D71" s="384"/>
      <c r="E71" s="384"/>
      <c r="F71" s="385"/>
      <c r="H71" s="406" t="s">
        <v>4309</v>
      </c>
      <c r="I71" s="406"/>
      <c r="J71" s="406">
        <v>349781.83</v>
      </c>
      <c r="K71" s="406">
        <v>349781.83</v>
      </c>
      <c r="L71" s="406"/>
      <c r="M71" s="406"/>
      <c r="O71" s="384" t="s">
        <v>4309</v>
      </c>
      <c r="P71" s="385"/>
      <c r="Q71" s="384">
        <v>436764.76</v>
      </c>
      <c r="R71" s="384">
        <v>436764.76</v>
      </c>
      <c r="S71" s="384"/>
      <c r="T71" s="385"/>
      <c r="V71" s="497" t="s">
        <v>4309</v>
      </c>
      <c r="W71" s="497"/>
      <c r="X71" s="497">
        <v>309105.76</v>
      </c>
      <c r="Y71" s="497">
        <v>309105.76</v>
      </c>
      <c r="Z71" s="497"/>
      <c r="AA71" s="497"/>
      <c r="AC71" t="s">
        <v>4310</v>
      </c>
      <c r="AD71"/>
      <c r="AE71">
        <v>708.9</v>
      </c>
      <c r="AF71">
        <v>708.9</v>
      </c>
      <c r="AG71"/>
      <c r="AH71"/>
      <c r="AI71" s="538"/>
      <c r="AJ71" s="546" t="s">
        <v>4307</v>
      </c>
      <c r="AK71" s="547"/>
      <c r="AL71" s="548">
        <v>715966.16</v>
      </c>
      <c r="AM71" s="548">
        <v>715966.16</v>
      </c>
      <c r="AN71" s="547"/>
      <c r="AO71" s="547"/>
      <c r="AP71" s="538"/>
      <c r="AQ71" s="551" t="s">
        <v>4492</v>
      </c>
      <c r="AR71" s="541">
        <v>-62435.88</v>
      </c>
      <c r="AS71" s="541">
        <v>62435.88</v>
      </c>
      <c r="AT71" s="540"/>
      <c r="AU71" s="540"/>
      <c r="AV71" s="540"/>
      <c r="AX71" s="374" t="s">
        <v>4311</v>
      </c>
      <c r="AY71" s="556">
        <v>-24020.45</v>
      </c>
      <c r="AZ71" s="556">
        <v>75489.33</v>
      </c>
      <c r="BA71" s="556">
        <v>52895.040000000001</v>
      </c>
      <c r="BB71" s="375"/>
      <c r="BC71" s="556">
        <v>1426.16</v>
      </c>
      <c r="BE71" s="374" t="s">
        <v>4309</v>
      </c>
      <c r="BF71" s="375"/>
      <c r="BG71" s="556">
        <v>414464.69</v>
      </c>
      <c r="BH71" s="556">
        <v>414464.69</v>
      </c>
      <c r="BI71" s="375"/>
      <c r="BJ71" s="375"/>
    </row>
    <row r="72" spans="1:62" x14ac:dyDescent="0.2">
      <c r="A72" s="384" t="s">
        <v>4309</v>
      </c>
      <c r="B72" s="385"/>
      <c r="C72" s="384">
        <v>269286.01</v>
      </c>
      <c r="D72" s="384">
        <v>269286.01</v>
      </c>
      <c r="E72" s="384"/>
      <c r="F72" s="385"/>
      <c r="H72" s="406" t="s">
        <v>4310</v>
      </c>
      <c r="I72" s="406"/>
      <c r="J72" s="406">
        <v>708.9</v>
      </c>
      <c r="K72" s="406">
        <v>708.9</v>
      </c>
      <c r="L72" s="406"/>
      <c r="M72" s="406"/>
      <c r="O72" s="384" t="s">
        <v>4310</v>
      </c>
      <c r="P72" s="385"/>
      <c r="Q72" s="384">
        <v>1063.3499999999999</v>
      </c>
      <c r="R72" s="384">
        <v>1063.3499999999999</v>
      </c>
      <c r="S72" s="384"/>
      <c r="T72" s="385"/>
      <c r="V72" s="497" t="s">
        <v>4310</v>
      </c>
      <c r="W72" s="497"/>
      <c r="X72" s="497">
        <v>354.45</v>
      </c>
      <c r="Y72" s="497">
        <v>354.45</v>
      </c>
      <c r="Z72" s="497"/>
      <c r="AA72" s="497"/>
      <c r="AC72" t="s">
        <v>4311</v>
      </c>
      <c r="AD72" s="498">
        <v>-12958.75</v>
      </c>
      <c r="AE72" s="498">
        <v>40363.57</v>
      </c>
      <c r="AF72" s="498">
        <v>63638.41</v>
      </c>
      <c r="AG72"/>
      <c r="AH72" s="498">
        <v>36233.589999999997</v>
      </c>
      <c r="AI72" s="538"/>
      <c r="AJ72" s="546" t="s">
        <v>4492</v>
      </c>
      <c r="AK72" s="547"/>
      <c r="AL72" s="547"/>
      <c r="AM72" s="548">
        <v>62435.88</v>
      </c>
      <c r="AN72" s="547"/>
      <c r="AO72" s="548">
        <v>62435.88</v>
      </c>
      <c r="AP72" s="538"/>
      <c r="AQ72" s="551" t="s">
        <v>4309</v>
      </c>
      <c r="AR72" s="540"/>
      <c r="AS72" s="541">
        <v>249776.37</v>
      </c>
      <c r="AT72" s="541">
        <v>249776.37</v>
      </c>
      <c r="AU72" s="540"/>
      <c r="AV72" s="540"/>
      <c r="AX72" s="374" t="s">
        <v>4312</v>
      </c>
      <c r="AY72" s="375"/>
      <c r="AZ72" s="556">
        <v>38904.65</v>
      </c>
      <c r="BA72" s="556">
        <v>38904.65</v>
      </c>
      <c r="BB72" s="375"/>
      <c r="BC72" s="375"/>
      <c r="BE72" s="374" t="s">
        <v>4311</v>
      </c>
      <c r="BF72" s="556">
        <v>-1426.16</v>
      </c>
      <c r="BG72" s="556">
        <v>39334.86</v>
      </c>
      <c r="BH72" s="556">
        <v>70733.81</v>
      </c>
      <c r="BI72" s="375"/>
      <c r="BJ72" s="556">
        <v>32825.11</v>
      </c>
    </row>
    <row r="73" spans="1:62" x14ac:dyDescent="0.2">
      <c r="A73" s="384" t="s">
        <v>4310</v>
      </c>
      <c r="B73" s="385"/>
      <c r="C73" s="384">
        <v>354.45</v>
      </c>
      <c r="D73" s="384">
        <v>354.45</v>
      </c>
      <c r="E73" s="384"/>
      <c r="F73" s="385"/>
      <c r="H73" s="406" t="s">
        <v>4311</v>
      </c>
      <c r="I73" s="406">
        <v>-63440.6</v>
      </c>
      <c r="J73" s="406">
        <v>86008.2</v>
      </c>
      <c r="K73" s="406">
        <v>62397.32</v>
      </c>
      <c r="L73" s="406"/>
      <c r="M73" s="406">
        <v>39829.72</v>
      </c>
      <c r="O73" s="384" t="s">
        <v>4311</v>
      </c>
      <c r="P73" s="385">
        <v>-39829.72</v>
      </c>
      <c r="Q73" s="384">
        <v>42763.25</v>
      </c>
      <c r="R73" s="384">
        <v>60021.7</v>
      </c>
      <c r="S73" s="384"/>
      <c r="T73" s="385">
        <v>57088.17</v>
      </c>
      <c r="V73" s="497" t="s">
        <v>4311</v>
      </c>
      <c r="W73" s="497">
        <v>-57088.17</v>
      </c>
      <c r="X73" s="497">
        <v>104505.98</v>
      </c>
      <c r="Y73" s="497">
        <v>60376.56</v>
      </c>
      <c r="Z73" s="497"/>
      <c r="AA73" s="497">
        <v>12958.75</v>
      </c>
      <c r="AC73" t="s">
        <v>4312</v>
      </c>
      <c r="AD73"/>
      <c r="AE73" s="498">
        <v>50771.01</v>
      </c>
      <c r="AF73" s="498">
        <v>50771.01</v>
      </c>
      <c r="AG73"/>
      <c r="AH73"/>
      <c r="AI73" s="538"/>
      <c r="AJ73" s="546" t="s">
        <v>4309</v>
      </c>
      <c r="AK73" s="547"/>
      <c r="AL73" s="548">
        <v>272806.74</v>
      </c>
      <c r="AM73" s="548">
        <v>272806.74</v>
      </c>
      <c r="AN73" s="547"/>
      <c r="AO73" s="547"/>
      <c r="AP73" s="538"/>
      <c r="AQ73" s="551" t="s">
        <v>4311</v>
      </c>
      <c r="AR73" s="541">
        <v>-1062.22</v>
      </c>
      <c r="AS73" s="541">
        <v>29806.61</v>
      </c>
      <c r="AT73" s="541">
        <v>52764.84</v>
      </c>
      <c r="AU73" s="540"/>
      <c r="AV73" s="541">
        <v>24020.45</v>
      </c>
      <c r="AX73" s="374" t="s">
        <v>4313</v>
      </c>
      <c r="AY73" s="556">
        <v>-1424</v>
      </c>
      <c r="AZ73" s="556">
        <v>1424</v>
      </c>
      <c r="BA73" s="556">
        <v>1424</v>
      </c>
      <c r="BB73" s="375"/>
      <c r="BC73" s="556">
        <v>1424</v>
      </c>
      <c r="BE73" s="374" t="s">
        <v>4312</v>
      </c>
      <c r="BF73" s="375"/>
      <c r="BG73" s="556">
        <v>62227.73</v>
      </c>
      <c r="BH73" s="556">
        <v>62227.73</v>
      </c>
      <c r="BI73" s="375"/>
      <c r="BJ73" s="375"/>
    </row>
    <row r="74" spans="1:62" x14ac:dyDescent="0.2">
      <c r="A74" s="384" t="s">
        <v>4311</v>
      </c>
      <c r="B74" s="385">
        <v>-180347.57</v>
      </c>
      <c r="C74" s="384">
        <v>162855.23000000001</v>
      </c>
      <c r="D74" s="384">
        <v>45948.26</v>
      </c>
      <c r="E74" s="384"/>
      <c r="F74" s="385">
        <v>63440.6</v>
      </c>
      <c r="H74" s="406" t="s">
        <v>4312</v>
      </c>
      <c r="I74" s="406"/>
      <c r="J74" s="406">
        <v>55259.49</v>
      </c>
      <c r="K74" s="406">
        <v>55259.49</v>
      </c>
      <c r="L74" s="406"/>
      <c r="M74" s="406"/>
      <c r="O74" s="384" t="s">
        <v>4312</v>
      </c>
      <c r="P74" s="385"/>
      <c r="Q74" s="384">
        <v>64303.89</v>
      </c>
      <c r="R74" s="384">
        <v>64303.89</v>
      </c>
      <c r="S74" s="384"/>
      <c r="T74" s="385"/>
      <c r="V74" s="497" t="s">
        <v>4312</v>
      </c>
      <c r="W74" s="497"/>
      <c r="X74" s="497">
        <v>51839.96</v>
      </c>
      <c r="Y74" s="497">
        <v>51839.96</v>
      </c>
      <c r="Z74" s="497"/>
      <c r="AA74" s="497"/>
      <c r="AC74" t="s">
        <v>4313</v>
      </c>
      <c r="AD74" s="498">
        <v>-2380.44</v>
      </c>
      <c r="AE74" s="498">
        <v>3810.66</v>
      </c>
      <c r="AF74" s="498">
        <v>1430.22</v>
      </c>
      <c r="AG74"/>
      <c r="AH74"/>
      <c r="AI74" s="538"/>
      <c r="AJ74" s="546" t="s">
        <v>4310</v>
      </c>
      <c r="AK74" s="547"/>
      <c r="AL74" s="547">
        <v>354.45</v>
      </c>
      <c r="AM74" s="547">
        <v>354.45</v>
      </c>
      <c r="AN74" s="547"/>
      <c r="AO74" s="547"/>
      <c r="AP74" s="538"/>
      <c r="AQ74" s="551" t="s">
        <v>4312</v>
      </c>
      <c r="AR74" s="540"/>
      <c r="AS74" s="541">
        <v>38894.83</v>
      </c>
      <c r="AT74" s="541">
        <v>38894.83</v>
      </c>
      <c r="AU74" s="540"/>
      <c r="AV74" s="540"/>
      <c r="AX74" s="374" t="s">
        <v>4314</v>
      </c>
      <c r="AY74" s="556">
        <v>-82947.44</v>
      </c>
      <c r="AZ74" s="556">
        <v>166126.81</v>
      </c>
      <c r="BA74" s="556">
        <v>82366.48</v>
      </c>
      <c r="BB74" s="375">
        <v>812.89</v>
      </c>
      <c r="BC74" s="375"/>
      <c r="BE74" s="374" t="s">
        <v>4313</v>
      </c>
      <c r="BF74" s="556">
        <v>-1424</v>
      </c>
      <c r="BG74" s="375"/>
      <c r="BH74" s="556">
        <v>1911.57</v>
      </c>
      <c r="BI74" s="375"/>
      <c r="BJ74" s="556">
        <v>3335.57</v>
      </c>
    </row>
    <row r="75" spans="1:62" x14ac:dyDescent="0.2">
      <c r="A75" s="384" t="s">
        <v>4312</v>
      </c>
      <c r="B75" s="385"/>
      <c r="C75" s="384">
        <v>42086.6</v>
      </c>
      <c r="D75" s="384">
        <v>42086.6</v>
      </c>
      <c r="E75" s="384"/>
      <c r="F75" s="385"/>
      <c r="H75" s="406" t="s">
        <v>4313</v>
      </c>
      <c r="I75" s="406">
        <v>-712</v>
      </c>
      <c r="J75" s="406"/>
      <c r="K75" s="406">
        <v>1424</v>
      </c>
      <c r="L75" s="406"/>
      <c r="M75" s="406">
        <v>2136</v>
      </c>
      <c r="O75" s="384" t="s">
        <v>4313</v>
      </c>
      <c r="P75" s="385">
        <v>-2136</v>
      </c>
      <c r="Q75" s="384">
        <v>2848</v>
      </c>
      <c r="R75" s="384">
        <v>1656</v>
      </c>
      <c r="S75" s="384"/>
      <c r="T75" s="385">
        <v>944</v>
      </c>
      <c r="V75" s="497" t="s">
        <v>4313</v>
      </c>
      <c r="W75" s="497">
        <v>-944</v>
      </c>
      <c r="X75" s="497"/>
      <c r="Y75" s="497">
        <v>1436.44</v>
      </c>
      <c r="Z75" s="497"/>
      <c r="AA75" s="497">
        <v>2380.44</v>
      </c>
      <c r="AC75" t="s">
        <v>4314</v>
      </c>
      <c r="AD75"/>
      <c r="AE75" s="498">
        <v>1360.58</v>
      </c>
      <c r="AF75" s="498">
        <v>95750.68</v>
      </c>
      <c r="AG75"/>
      <c r="AH75" s="498">
        <v>94390.1</v>
      </c>
      <c r="AI75" s="538"/>
      <c r="AJ75" s="546" t="s">
        <v>4311</v>
      </c>
      <c r="AK75" s="548">
        <v>-36233.589999999997</v>
      </c>
      <c r="AL75" s="548">
        <v>81639.8</v>
      </c>
      <c r="AM75" s="548">
        <v>46468.43</v>
      </c>
      <c r="AN75" s="547"/>
      <c r="AO75" s="548">
        <v>1062.22</v>
      </c>
      <c r="AP75" s="538"/>
      <c r="AQ75" s="551" t="s">
        <v>4313</v>
      </c>
      <c r="AR75" s="541">
        <v>-1424</v>
      </c>
      <c r="AS75" s="541">
        <v>1424</v>
      </c>
      <c r="AT75" s="541">
        <v>1424</v>
      </c>
      <c r="AU75" s="540"/>
      <c r="AV75" s="541">
        <v>1424</v>
      </c>
      <c r="AX75" s="374" t="s">
        <v>4412</v>
      </c>
      <c r="AY75" s="556">
        <v>-1076</v>
      </c>
      <c r="AZ75" s="556">
        <v>1076</v>
      </c>
      <c r="BA75" s="556">
        <v>1076</v>
      </c>
      <c r="BB75" s="375"/>
      <c r="BC75" s="556">
        <v>1076</v>
      </c>
      <c r="BE75" s="374" t="s">
        <v>4314</v>
      </c>
      <c r="BF75" s="375">
        <v>812.89</v>
      </c>
      <c r="BG75" s="375"/>
      <c r="BH75" s="556">
        <v>88609.09</v>
      </c>
      <c r="BI75" s="375"/>
      <c r="BJ75" s="556">
        <v>87796.2</v>
      </c>
    </row>
    <row r="76" spans="1:62" x14ac:dyDescent="0.2">
      <c r="A76" s="384" t="s">
        <v>4313</v>
      </c>
      <c r="B76" s="385">
        <v>-3567.4</v>
      </c>
      <c r="C76" s="385">
        <v>4279.3999999999996</v>
      </c>
      <c r="D76" s="385">
        <v>1424</v>
      </c>
      <c r="E76" s="384"/>
      <c r="F76" s="385">
        <v>712</v>
      </c>
      <c r="H76" s="406" t="s">
        <v>4314</v>
      </c>
      <c r="I76" s="406">
        <v>-88619.16</v>
      </c>
      <c r="J76" s="406">
        <v>179973.43</v>
      </c>
      <c r="K76" s="406">
        <v>92469.4</v>
      </c>
      <c r="L76" s="406"/>
      <c r="M76" s="406">
        <v>1115.1300000000001</v>
      </c>
      <c r="O76" s="384" t="s">
        <v>4314</v>
      </c>
      <c r="P76" s="385">
        <v>-1115.1300000000001</v>
      </c>
      <c r="Q76" s="385">
        <v>3250.18</v>
      </c>
      <c r="R76" s="385">
        <v>92585.16</v>
      </c>
      <c r="S76" s="384"/>
      <c r="T76" s="385">
        <v>90450.11</v>
      </c>
      <c r="V76" s="497" t="s">
        <v>4314</v>
      </c>
      <c r="W76" s="497">
        <v>-90450.11</v>
      </c>
      <c r="X76" s="497">
        <v>185431.13</v>
      </c>
      <c r="Y76" s="497">
        <v>94981.02</v>
      </c>
      <c r="Z76" s="497"/>
      <c r="AA76" s="497"/>
      <c r="AC76" t="s">
        <v>4412</v>
      </c>
      <c r="AD76" s="498">
        <v>-1614</v>
      </c>
      <c r="AE76" s="498">
        <v>2690</v>
      </c>
      <c r="AF76" s="498">
        <v>1076</v>
      </c>
      <c r="AG76"/>
      <c r="AH76"/>
      <c r="AI76" s="538"/>
      <c r="AJ76" s="546" t="s">
        <v>4312</v>
      </c>
      <c r="AK76" s="547"/>
      <c r="AL76" s="548">
        <v>47016.46</v>
      </c>
      <c r="AM76" s="548">
        <v>47016.46</v>
      </c>
      <c r="AN76" s="547"/>
      <c r="AO76" s="547"/>
      <c r="AP76" s="538"/>
      <c r="AQ76" s="551" t="s">
        <v>4314</v>
      </c>
      <c r="AR76" s="540"/>
      <c r="AS76" s="540"/>
      <c r="AT76" s="541">
        <v>82947.44</v>
      </c>
      <c r="AU76" s="540"/>
      <c r="AV76" s="541">
        <v>82947.44</v>
      </c>
      <c r="AX76" s="374" t="s">
        <v>4537</v>
      </c>
      <c r="AY76" s="375"/>
      <c r="AZ76" s="556">
        <v>411950.75</v>
      </c>
      <c r="BA76" s="556">
        <v>411950.75</v>
      </c>
      <c r="BB76" s="375"/>
      <c r="BC76" s="375"/>
      <c r="BE76" s="374" t="s">
        <v>4412</v>
      </c>
      <c r="BF76" s="556">
        <v>-1076</v>
      </c>
      <c r="BG76" s="556">
        <v>1076</v>
      </c>
      <c r="BH76" s="375"/>
      <c r="BI76" s="375"/>
      <c r="BJ76" s="375"/>
    </row>
    <row r="77" spans="1:62" x14ac:dyDescent="0.2">
      <c r="A77" s="384" t="s">
        <v>4314</v>
      </c>
      <c r="B77" s="385">
        <v>-188038.95</v>
      </c>
      <c r="C77" s="385">
        <v>188038.95</v>
      </c>
      <c r="D77" s="384">
        <v>88619.16</v>
      </c>
      <c r="E77" s="384"/>
      <c r="F77" s="384">
        <v>88619.16</v>
      </c>
      <c r="H77" s="406" t="s">
        <v>4412</v>
      </c>
      <c r="I77" s="406"/>
      <c r="J77" s="406"/>
      <c r="K77" s="406">
        <v>538</v>
      </c>
      <c r="L77" s="406"/>
      <c r="M77" s="406">
        <v>538</v>
      </c>
      <c r="O77" s="384" t="s">
        <v>4412</v>
      </c>
      <c r="P77" s="385">
        <v>-538</v>
      </c>
      <c r="Q77" s="385">
        <v>1076</v>
      </c>
      <c r="R77" s="384">
        <v>1076</v>
      </c>
      <c r="S77" s="384"/>
      <c r="T77" s="384">
        <v>538</v>
      </c>
      <c r="V77" s="497" t="s">
        <v>4412</v>
      </c>
      <c r="W77" s="497">
        <v>-538</v>
      </c>
      <c r="X77" s="497"/>
      <c r="Y77" s="497">
        <v>1076</v>
      </c>
      <c r="Z77" s="497"/>
      <c r="AA77" s="497">
        <v>1614</v>
      </c>
      <c r="AC77" t="s">
        <v>4318</v>
      </c>
      <c r="AD77" s="498">
        <v>-1463857.2</v>
      </c>
      <c r="AE77" s="498">
        <v>1638198.78</v>
      </c>
      <c r="AF77" s="498">
        <v>791052.56</v>
      </c>
      <c r="AG77"/>
      <c r="AH77" s="498">
        <v>616710.98</v>
      </c>
      <c r="AI77" s="538"/>
      <c r="AJ77" s="546" t="s">
        <v>4313</v>
      </c>
      <c r="AK77" s="547"/>
      <c r="AL77" s="547"/>
      <c r="AM77" s="548">
        <v>1424</v>
      </c>
      <c r="AN77" s="547"/>
      <c r="AO77" s="548">
        <v>1424</v>
      </c>
      <c r="AP77" s="538"/>
      <c r="AQ77" s="551" t="s">
        <v>4412</v>
      </c>
      <c r="AR77" s="541">
        <v>-1076</v>
      </c>
      <c r="AS77" s="541">
        <v>1076</v>
      </c>
      <c r="AT77" s="541">
        <v>1076</v>
      </c>
      <c r="AU77" s="540"/>
      <c r="AV77" s="541">
        <v>1076</v>
      </c>
      <c r="AX77" s="374" t="s">
        <v>4318</v>
      </c>
      <c r="AY77" s="556">
        <v>-487073.22</v>
      </c>
      <c r="AZ77" s="556">
        <v>588499.16</v>
      </c>
      <c r="BA77" s="556">
        <v>1199642.92</v>
      </c>
      <c r="BB77" s="375"/>
      <c r="BC77" s="556">
        <v>1098216.98</v>
      </c>
      <c r="BE77" s="374" t="s">
        <v>4537</v>
      </c>
      <c r="BF77" s="375"/>
      <c r="BG77" s="556">
        <v>411950.75</v>
      </c>
      <c r="BH77" s="556">
        <v>411950.75</v>
      </c>
      <c r="BI77" s="375"/>
      <c r="BJ77" s="375"/>
    </row>
    <row r="78" spans="1:62" x14ac:dyDescent="0.2">
      <c r="A78" s="384" t="s">
        <v>4315</v>
      </c>
      <c r="B78" s="384">
        <v>-857.81</v>
      </c>
      <c r="C78" s="385">
        <v>857.81</v>
      </c>
      <c r="D78" s="385"/>
      <c r="E78" s="384"/>
      <c r="F78" s="384"/>
      <c r="H78" s="406" t="s">
        <v>4318</v>
      </c>
      <c r="I78" s="406">
        <v>-504703.83</v>
      </c>
      <c r="J78" s="406">
        <v>507326.9</v>
      </c>
      <c r="K78" s="406">
        <v>1336444.26</v>
      </c>
      <c r="L78" s="406"/>
      <c r="M78" s="406">
        <v>1333821.19</v>
      </c>
      <c r="O78" s="384" t="s">
        <v>4318</v>
      </c>
      <c r="P78" s="384">
        <v>-1333821.19</v>
      </c>
      <c r="Q78" s="385">
        <v>1371538.98</v>
      </c>
      <c r="R78" s="385">
        <v>823206.76</v>
      </c>
      <c r="S78" s="384"/>
      <c r="T78" s="384">
        <v>785488.97</v>
      </c>
      <c r="V78" s="497" t="s">
        <v>4483</v>
      </c>
      <c r="W78" s="497"/>
      <c r="X78" s="497">
        <v>18530.759999999998</v>
      </c>
      <c r="Y78" s="497">
        <v>18530.759999999998</v>
      </c>
      <c r="Z78" s="497"/>
      <c r="AA78" s="497"/>
      <c r="AC78" t="s">
        <v>4319</v>
      </c>
      <c r="AD78" s="498">
        <v>-114801.73</v>
      </c>
      <c r="AE78" s="498">
        <v>34610</v>
      </c>
      <c r="AF78" s="498">
        <v>20267</v>
      </c>
      <c r="AG78"/>
      <c r="AH78" s="498">
        <v>100458.73</v>
      </c>
      <c r="AI78" s="538"/>
      <c r="AJ78" s="546" t="s">
        <v>4314</v>
      </c>
      <c r="AK78" s="548">
        <v>-94390.1</v>
      </c>
      <c r="AL78" s="548">
        <v>181295.55</v>
      </c>
      <c r="AM78" s="548">
        <v>86905.45</v>
      </c>
      <c r="AN78" s="547"/>
      <c r="AO78" s="547"/>
      <c r="AP78" s="538"/>
      <c r="AQ78" s="551" t="s">
        <v>4537</v>
      </c>
      <c r="AR78" s="540"/>
      <c r="AS78" s="541">
        <v>1716367.73</v>
      </c>
      <c r="AT78" s="541">
        <v>1716367.73</v>
      </c>
      <c r="AU78" s="540"/>
      <c r="AV78" s="540"/>
      <c r="AX78" s="374" t="s">
        <v>4319</v>
      </c>
      <c r="AY78" s="556">
        <v>-100300.73</v>
      </c>
      <c r="AZ78" s="556">
        <v>6772</v>
      </c>
      <c r="BA78" s="556">
        <v>24966</v>
      </c>
      <c r="BB78" s="375"/>
      <c r="BC78" s="556">
        <v>118494.73</v>
      </c>
      <c r="BE78" s="374" t="s">
        <v>4318</v>
      </c>
      <c r="BF78" s="556">
        <v>-1098216.98</v>
      </c>
      <c r="BG78" s="556">
        <v>1204762.4099999999</v>
      </c>
      <c r="BH78" s="556">
        <v>840677.11</v>
      </c>
      <c r="BI78" s="375"/>
      <c r="BJ78" s="556">
        <v>734131.68</v>
      </c>
    </row>
    <row r="79" spans="1:62" x14ac:dyDescent="0.2">
      <c r="A79" s="384" t="s">
        <v>4316</v>
      </c>
      <c r="B79" s="385">
        <v>-360.2</v>
      </c>
      <c r="C79" s="385">
        <v>360.2</v>
      </c>
      <c r="D79" s="384"/>
      <c r="E79" s="384"/>
      <c r="F79" s="384"/>
      <c r="H79" s="406" t="s">
        <v>4319</v>
      </c>
      <c r="I79" s="406">
        <v>-88926.09</v>
      </c>
      <c r="J79" s="406">
        <v>21186</v>
      </c>
      <c r="K79" s="406">
        <v>46518.64</v>
      </c>
      <c r="L79" s="406"/>
      <c r="M79" s="406">
        <v>114258.73</v>
      </c>
      <c r="O79" s="384" t="s">
        <v>4319</v>
      </c>
      <c r="P79" s="385">
        <v>-114258.73</v>
      </c>
      <c r="Q79" s="385">
        <v>45581</v>
      </c>
      <c r="R79" s="384">
        <v>40215</v>
      </c>
      <c r="S79" s="384"/>
      <c r="T79" s="384">
        <v>108892.73</v>
      </c>
      <c r="V79" s="497" t="s">
        <v>4318</v>
      </c>
      <c r="W79" s="497">
        <v>-785488.97</v>
      </c>
      <c r="X79" s="497">
        <v>796032.84</v>
      </c>
      <c r="Y79" s="497">
        <v>1474401.07</v>
      </c>
      <c r="Z79" s="497"/>
      <c r="AA79" s="497">
        <v>1463857.2</v>
      </c>
      <c r="AC79" t="s">
        <v>4320</v>
      </c>
      <c r="AD79">
        <v>0.18</v>
      </c>
      <c r="AE79"/>
      <c r="AF79"/>
      <c r="AG79">
        <v>0.18</v>
      </c>
      <c r="AH79"/>
      <c r="AI79" s="538"/>
      <c r="AJ79" s="546" t="s">
        <v>4412</v>
      </c>
      <c r="AK79" s="547"/>
      <c r="AL79" s="547"/>
      <c r="AM79" s="548">
        <v>1076</v>
      </c>
      <c r="AN79" s="547"/>
      <c r="AO79" s="548">
        <v>1076</v>
      </c>
      <c r="AP79" s="538"/>
      <c r="AQ79" s="551" t="s">
        <v>4318</v>
      </c>
      <c r="AR79" s="541">
        <v>-1210565.1200000001</v>
      </c>
      <c r="AS79" s="541">
        <v>2039613.68</v>
      </c>
      <c r="AT79" s="541">
        <v>1316121.78</v>
      </c>
      <c r="AU79" s="540"/>
      <c r="AV79" s="541">
        <v>487073.22</v>
      </c>
      <c r="AX79" s="374" t="s">
        <v>4320</v>
      </c>
      <c r="AY79" s="375">
        <v>0.19</v>
      </c>
      <c r="AZ79" s="375"/>
      <c r="BA79" s="375"/>
      <c r="BB79" s="375">
        <v>0.19</v>
      </c>
      <c r="BC79" s="375"/>
      <c r="BE79" s="374" t="s">
        <v>4319</v>
      </c>
      <c r="BF79" s="556">
        <v>-118494.73</v>
      </c>
      <c r="BG79" s="556">
        <v>23607</v>
      </c>
      <c r="BH79" s="556">
        <v>31853</v>
      </c>
      <c r="BI79" s="375"/>
      <c r="BJ79" s="556">
        <v>126740.73</v>
      </c>
    </row>
    <row r="80" spans="1:62" x14ac:dyDescent="0.2">
      <c r="A80" s="384" t="s">
        <v>4317</v>
      </c>
      <c r="B80" s="384">
        <v>-306.77</v>
      </c>
      <c r="C80" s="385">
        <v>306.77</v>
      </c>
      <c r="D80" s="385"/>
      <c r="E80" s="384"/>
      <c r="F80" s="384"/>
      <c r="H80" s="406" t="s">
        <v>4320</v>
      </c>
      <c r="I80" s="406">
        <v>0.18</v>
      </c>
      <c r="J80" s="406"/>
      <c r="K80" s="406"/>
      <c r="L80" s="406">
        <v>0.18</v>
      </c>
      <c r="M80" s="406"/>
      <c r="O80" s="384" t="s">
        <v>4320</v>
      </c>
      <c r="P80" s="384">
        <v>0.18</v>
      </c>
      <c r="Q80" s="385"/>
      <c r="R80" s="385"/>
      <c r="S80" s="384">
        <v>0.18</v>
      </c>
      <c r="T80" s="384"/>
      <c r="V80" s="497" t="s">
        <v>4319</v>
      </c>
      <c r="W80" s="497">
        <v>-108892.73</v>
      </c>
      <c r="X80" s="497">
        <v>8443</v>
      </c>
      <c r="Y80" s="497">
        <v>14352</v>
      </c>
      <c r="Z80" s="497"/>
      <c r="AA80" s="497">
        <v>114801.73</v>
      </c>
      <c r="AC80" t="s">
        <v>4321</v>
      </c>
      <c r="AD80" s="498">
        <v>-3472131.36</v>
      </c>
      <c r="AE80"/>
      <c r="AF80"/>
      <c r="AG80"/>
      <c r="AH80" s="498">
        <v>3472131.36</v>
      </c>
      <c r="AI80" s="538"/>
      <c r="AJ80" s="546" t="s">
        <v>4318</v>
      </c>
      <c r="AK80" s="548">
        <v>-616710.98</v>
      </c>
      <c r="AL80" s="548">
        <v>683069.86</v>
      </c>
      <c r="AM80" s="548">
        <v>1276924</v>
      </c>
      <c r="AN80" s="547"/>
      <c r="AO80" s="548">
        <v>1210565.1200000001</v>
      </c>
      <c r="AP80" s="538"/>
      <c r="AQ80" s="551" t="s">
        <v>4319</v>
      </c>
      <c r="AR80" s="541">
        <v>-111549.44</v>
      </c>
      <c r="AS80" s="541">
        <v>29206.42</v>
      </c>
      <c r="AT80" s="541">
        <v>17957.71</v>
      </c>
      <c r="AU80" s="540"/>
      <c r="AV80" s="541">
        <v>100300.73</v>
      </c>
      <c r="AX80" s="374" t="s">
        <v>4321</v>
      </c>
      <c r="AY80" s="556">
        <v>-3472131.36</v>
      </c>
      <c r="AZ80" s="375"/>
      <c r="BA80" s="375"/>
      <c r="BB80" s="375"/>
      <c r="BC80" s="556">
        <v>3472131.36</v>
      </c>
      <c r="BE80" s="374" t="s">
        <v>4320</v>
      </c>
      <c r="BF80" s="375">
        <v>0.19</v>
      </c>
      <c r="BG80" s="375"/>
      <c r="BH80" s="375"/>
      <c r="BI80" s="375">
        <v>0.19</v>
      </c>
      <c r="BJ80" s="375"/>
    </row>
    <row r="81" spans="1:62" x14ac:dyDescent="0.2">
      <c r="A81" s="384" t="s">
        <v>4318</v>
      </c>
      <c r="B81" s="384">
        <v>-1496343</v>
      </c>
      <c r="C81" s="384">
        <v>4206145.24</v>
      </c>
      <c r="D81" s="384">
        <v>3214506.07</v>
      </c>
      <c r="E81" s="384"/>
      <c r="F81" s="384">
        <v>504703.83</v>
      </c>
      <c r="H81" s="406" t="s">
        <v>4321</v>
      </c>
      <c r="I81" s="406">
        <v>-3472131.36</v>
      </c>
      <c r="J81" s="406"/>
      <c r="K81" s="406"/>
      <c r="L81" s="406"/>
      <c r="M81" s="406">
        <v>3472131.36</v>
      </c>
      <c r="O81" s="384" t="s">
        <v>4321</v>
      </c>
      <c r="P81" s="384">
        <v>-3472131.36</v>
      </c>
      <c r="Q81" s="384"/>
      <c r="R81" s="384"/>
      <c r="S81" s="384"/>
      <c r="T81" s="384">
        <v>3472131.36</v>
      </c>
      <c r="V81" s="497" t="s">
        <v>4320</v>
      </c>
      <c r="W81" s="497">
        <v>0.18</v>
      </c>
      <c r="X81" s="497"/>
      <c r="Y81" s="497"/>
      <c r="Z81" s="497">
        <v>0.18</v>
      </c>
      <c r="AA81" s="497"/>
      <c r="AC81" t="s">
        <v>4322</v>
      </c>
      <c r="AD81" s="498">
        <v>136494.09</v>
      </c>
      <c r="AE81"/>
      <c r="AF81"/>
      <c r="AG81" s="498">
        <v>136494.09</v>
      </c>
      <c r="AH81"/>
      <c r="AI81" s="538"/>
      <c r="AJ81" s="546" t="s">
        <v>4319</v>
      </c>
      <c r="AK81" s="548">
        <v>-100458.73</v>
      </c>
      <c r="AL81" s="548">
        <v>11499</v>
      </c>
      <c r="AM81" s="548">
        <v>22589.71</v>
      </c>
      <c r="AN81" s="547"/>
      <c r="AO81" s="548">
        <v>111549.44</v>
      </c>
      <c r="AP81" s="538"/>
      <c r="AQ81" s="551" t="s">
        <v>4320</v>
      </c>
      <c r="AR81" s="540">
        <v>0.18</v>
      </c>
      <c r="AS81" s="540">
        <v>0.01</v>
      </c>
      <c r="AT81" s="540"/>
      <c r="AU81" s="540">
        <v>0.19</v>
      </c>
      <c r="AV81" s="540"/>
      <c r="AX81" s="374" t="s">
        <v>4322</v>
      </c>
      <c r="AY81" s="556">
        <v>136494.09</v>
      </c>
      <c r="AZ81" s="375"/>
      <c r="BA81" s="375"/>
      <c r="BB81" s="556">
        <v>136494.09</v>
      </c>
      <c r="BC81" s="375"/>
      <c r="BE81" s="374" t="s">
        <v>4321</v>
      </c>
      <c r="BF81" s="556">
        <v>-3472131.36</v>
      </c>
      <c r="BG81" s="375"/>
      <c r="BH81" s="375"/>
      <c r="BI81" s="375"/>
      <c r="BJ81" s="556">
        <v>3472131.36</v>
      </c>
    </row>
    <row r="82" spans="1:62" x14ac:dyDescent="0.2">
      <c r="A82" s="384" t="s">
        <v>4319</v>
      </c>
      <c r="B82" s="385">
        <v>-84994.09</v>
      </c>
      <c r="C82" s="385">
        <v>19832</v>
      </c>
      <c r="D82" s="385">
        <v>23764</v>
      </c>
      <c r="E82" s="384"/>
      <c r="F82" s="385">
        <v>88926.09</v>
      </c>
      <c r="H82" s="406" t="s">
        <v>4322</v>
      </c>
      <c r="I82" s="406">
        <v>136494.09</v>
      </c>
      <c r="J82" s="406"/>
      <c r="K82" s="406"/>
      <c r="L82" s="406">
        <v>136494.09</v>
      </c>
      <c r="M82" s="406"/>
      <c r="O82" s="384" t="s">
        <v>4322</v>
      </c>
      <c r="P82" s="385">
        <v>136494.09</v>
      </c>
      <c r="Q82" s="385"/>
      <c r="R82" s="385"/>
      <c r="S82" s="384">
        <v>136494.09</v>
      </c>
      <c r="T82" s="385"/>
      <c r="V82" s="497" t="s">
        <v>4321</v>
      </c>
      <c r="W82" s="497">
        <v>-3472131.36</v>
      </c>
      <c r="X82" s="497"/>
      <c r="Y82" s="497"/>
      <c r="Z82" s="497"/>
      <c r="AA82" s="497">
        <v>3472131.36</v>
      </c>
      <c r="AC82" t="s">
        <v>4427</v>
      </c>
      <c r="AD82" s="498">
        <v>-1268922.51</v>
      </c>
      <c r="AE82"/>
      <c r="AF82" s="498">
        <v>845948.34</v>
      </c>
      <c r="AG82"/>
      <c r="AH82" s="498">
        <v>2114870.85</v>
      </c>
      <c r="AI82" s="538"/>
      <c r="AJ82" s="546" t="s">
        <v>4320</v>
      </c>
      <c r="AK82" s="547">
        <v>0.18</v>
      </c>
      <c r="AL82" s="547"/>
      <c r="AM82" s="547"/>
      <c r="AN82" s="547">
        <v>0.18</v>
      </c>
      <c r="AO82" s="547"/>
      <c r="AP82" s="538"/>
      <c r="AQ82" s="551" t="s">
        <v>4321</v>
      </c>
      <c r="AR82" s="541">
        <v>-3472131.36</v>
      </c>
      <c r="AS82" s="540"/>
      <c r="AT82" s="540"/>
      <c r="AU82" s="540"/>
      <c r="AV82" s="541">
        <v>3472131.36</v>
      </c>
      <c r="AX82" s="374" t="s">
        <v>4427</v>
      </c>
      <c r="AY82" s="556">
        <v>-2960819.19</v>
      </c>
      <c r="AZ82" s="375"/>
      <c r="BA82" s="556">
        <v>422974.17</v>
      </c>
      <c r="BB82" s="375"/>
      <c r="BC82" s="556">
        <v>3383793.36</v>
      </c>
      <c r="BE82" s="374" t="s">
        <v>4322</v>
      </c>
      <c r="BF82" s="556">
        <v>136494.09</v>
      </c>
      <c r="BG82" s="375"/>
      <c r="BH82" s="375"/>
      <c r="BI82" s="556">
        <v>136494.09</v>
      </c>
      <c r="BJ82" s="375"/>
    </row>
    <row r="83" spans="1:62" x14ac:dyDescent="0.2">
      <c r="A83" s="384" t="s">
        <v>4320</v>
      </c>
      <c r="B83" s="384">
        <v>0.18</v>
      </c>
      <c r="C83" s="385"/>
      <c r="D83" s="385"/>
      <c r="E83" s="384">
        <v>0.18</v>
      </c>
      <c r="F83" s="384"/>
      <c r="H83" s="406" t="s">
        <v>4323</v>
      </c>
      <c r="I83" s="406">
        <v>-113500</v>
      </c>
      <c r="J83" s="406"/>
      <c r="K83" s="406"/>
      <c r="L83" s="406"/>
      <c r="M83" s="406">
        <v>113500</v>
      </c>
      <c r="O83" s="384" t="s">
        <v>4427</v>
      </c>
      <c r="P83" s="384"/>
      <c r="Q83" s="385"/>
      <c r="R83" s="385">
        <v>1268922.51</v>
      </c>
      <c r="S83" s="384"/>
      <c r="T83" s="384">
        <v>1268922.51</v>
      </c>
      <c r="V83" s="497" t="s">
        <v>4322</v>
      </c>
      <c r="W83" s="497">
        <v>136494.09</v>
      </c>
      <c r="X83" s="497"/>
      <c r="Y83" s="497"/>
      <c r="Z83" s="497">
        <v>136494.09</v>
      </c>
      <c r="AA83" s="497"/>
      <c r="AC83" t="s">
        <v>4323</v>
      </c>
      <c r="AD83" s="498">
        <v>-113500</v>
      </c>
      <c r="AE83"/>
      <c r="AF83"/>
      <c r="AG83"/>
      <c r="AH83" s="498">
        <v>113500</v>
      </c>
      <c r="AI83" s="538"/>
      <c r="AJ83" s="546" t="s">
        <v>4321</v>
      </c>
      <c r="AK83" s="548">
        <v>-3472131.36</v>
      </c>
      <c r="AL83" s="547"/>
      <c r="AM83" s="547"/>
      <c r="AN83" s="547"/>
      <c r="AO83" s="548">
        <v>3472131.36</v>
      </c>
      <c r="AP83" s="538"/>
      <c r="AQ83" s="551" t="s">
        <v>4322</v>
      </c>
      <c r="AR83" s="541">
        <v>136494.09</v>
      </c>
      <c r="AS83" s="540"/>
      <c r="AT83" s="540"/>
      <c r="AU83" s="541">
        <v>136494.09</v>
      </c>
      <c r="AV83" s="540"/>
      <c r="AX83" s="374" t="s">
        <v>4323</v>
      </c>
      <c r="AY83" s="556">
        <v>-113500</v>
      </c>
      <c r="AZ83" s="375"/>
      <c r="BA83" s="375"/>
      <c r="BB83" s="375"/>
      <c r="BC83" s="556">
        <v>113500</v>
      </c>
      <c r="BE83" s="374" t="s">
        <v>4427</v>
      </c>
      <c r="BF83" s="556">
        <v>-3383793.36</v>
      </c>
      <c r="BG83" s="375"/>
      <c r="BH83" s="556">
        <v>1178310.94</v>
      </c>
      <c r="BI83" s="375"/>
      <c r="BJ83" s="556">
        <v>4562104.3</v>
      </c>
    </row>
    <row r="84" spans="1:62" x14ac:dyDescent="0.2">
      <c r="A84" s="384" t="s">
        <v>4321</v>
      </c>
      <c r="B84" s="385">
        <v>-3472131.36</v>
      </c>
      <c r="C84" s="384"/>
      <c r="D84" s="385"/>
      <c r="E84" s="384"/>
      <c r="F84" s="385">
        <v>3472131.36</v>
      </c>
      <c r="H84" s="406" t="s">
        <v>4324</v>
      </c>
      <c r="I84" s="406">
        <v>-2000000</v>
      </c>
      <c r="J84" s="406"/>
      <c r="K84" s="406"/>
      <c r="L84" s="406"/>
      <c r="M84" s="406">
        <v>2000000</v>
      </c>
      <c r="O84" s="384" t="s">
        <v>4323</v>
      </c>
      <c r="P84" s="385">
        <v>-113500</v>
      </c>
      <c r="Q84" s="384"/>
      <c r="R84" s="385"/>
      <c r="S84" s="384"/>
      <c r="T84" s="385">
        <v>113500</v>
      </c>
      <c r="V84" s="497" t="s">
        <v>4427</v>
      </c>
      <c r="W84" s="497">
        <v>-1268922.51</v>
      </c>
      <c r="X84" s="497"/>
      <c r="Y84" s="497"/>
      <c r="Z84" s="497"/>
      <c r="AA84" s="497">
        <v>1268922.51</v>
      </c>
      <c r="AC84" t="s">
        <v>4324</v>
      </c>
      <c r="AD84" s="498">
        <v>-2000000</v>
      </c>
      <c r="AE84"/>
      <c r="AF84"/>
      <c r="AG84"/>
      <c r="AH84" s="498">
        <v>2000000</v>
      </c>
      <c r="AI84" s="538"/>
      <c r="AJ84" s="546" t="s">
        <v>4322</v>
      </c>
      <c r="AK84" s="548">
        <v>136494.09</v>
      </c>
      <c r="AL84" s="547"/>
      <c r="AM84" s="547"/>
      <c r="AN84" s="548">
        <v>136494.09</v>
      </c>
      <c r="AO84" s="547"/>
      <c r="AP84" s="538"/>
      <c r="AQ84" s="551" t="s">
        <v>4427</v>
      </c>
      <c r="AR84" s="541">
        <v>-2537845.02</v>
      </c>
      <c r="AS84" s="540"/>
      <c r="AT84" s="541">
        <v>422974.17</v>
      </c>
      <c r="AU84" s="540"/>
      <c r="AV84" s="541">
        <v>2960819.19</v>
      </c>
      <c r="AX84" s="374" t="s">
        <v>4324</v>
      </c>
      <c r="AY84" s="556">
        <v>-2000000</v>
      </c>
      <c r="AZ84" s="375"/>
      <c r="BA84" s="375"/>
      <c r="BB84" s="375"/>
      <c r="BC84" s="556">
        <v>2000000</v>
      </c>
      <c r="BE84" s="374" t="s">
        <v>4323</v>
      </c>
      <c r="BF84" s="556">
        <v>-113500</v>
      </c>
      <c r="BG84" s="375"/>
      <c r="BH84" s="375"/>
      <c r="BI84" s="375"/>
      <c r="BJ84" s="556">
        <v>113500</v>
      </c>
    </row>
    <row r="85" spans="1:62" x14ac:dyDescent="0.2">
      <c r="A85" s="384" t="s">
        <v>4322</v>
      </c>
      <c r="B85" s="385">
        <v>136494.09</v>
      </c>
      <c r="C85" s="385"/>
      <c r="D85" s="385"/>
      <c r="E85" s="384">
        <v>136494.09</v>
      </c>
      <c r="F85" s="385"/>
      <c r="H85" s="406" t="s">
        <v>4325</v>
      </c>
      <c r="I85" s="406">
        <v>-6305218.2699999996</v>
      </c>
      <c r="J85" s="406"/>
      <c r="K85" s="406"/>
      <c r="L85" s="406"/>
      <c r="M85" s="406">
        <v>6305218.2699999996</v>
      </c>
      <c r="O85" s="384" t="s">
        <v>4324</v>
      </c>
      <c r="P85" s="385">
        <v>-2000000</v>
      </c>
      <c r="Q85" s="385"/>
      <c r="R85" s="385"/>
      <c r="S85" s="384"/>
      <c r="T85" s="385">
        <v>2000000</v>
      </c>
      <c r="V85" s="497" t="s">
        <v>4323</v>
      </c>
      <c r="W85" s="497">
        <v>-113500</v>
      </c>
      <c r="X85" s="497"/>
      <c r="Y85" s="497"/>
      <c r="Z85" s="497"/>
      <c r="AA85" s="497">
        <v>113500</v>
      </c>
      <c r="AC85" t="s">
        <v>4325</v>
      </c>
      <c r="AD85" s="498">
        <v>-6305218.2699999996</v>
      </c>
      <c r="AE85"/>
      <c r="AF85"/>
      <c r="AG85"/>
      <c r="AH85" s="498">
        <v>6305218.2699999996</v>
      </c>
      <c r="AI85" s="538"/>
      <c r="AJ85" s="546" t="s">
        <v>4427</v>
      </c>
      <c r="AK85" s="548">
        <v>-2114870.85</v>
      </c>
      <c r="AL85" s="547"/>
      <c r="AM85" s="548">
        <v>422974.17</v>
      </c>
      <c r="AN85" s="547"/>
      <c r="AO85" s="548">
        <v>2537845.02</v>
      </c>
      <c r="AP85" s="538"/>
      <c r="AQ85" s="551" t="s">
        <v>4323</v>
      </c>
      <c r="AR85" s="541">
        <v>-113500</v>
      </c>
      <c r="AS85" s="540"/>
      <c r="AT85" s="540"/>
      <c r="AU85" s="540"/>
      <c r="AV85" s="541">
        <v>113500</v>
      </c>
      <c r="AX85" s="374" t="s">
        <v>4325</v>
      </c>
      <c r="AY85" s="556">
        <v>-6305218.2699999996</v>
      </c>
      <c r="AZ85" s="375"/>
      <c r="BA85" s="375"/>
      <c r="BB85" s="375"/>
      <c r="BC85" s="556">
        <v>6305218.2699999996</v>
      </c>
      <c r="BE85" s="374" t="s">
        <v>4324</v>
      </c>
      <c r="BF85" s="556">
        <v>-2000000</v>
      </c>
      <c r="BG85" s="375"/>
      <c r="BH85" s="375"/>
      <c r="BI85" s="375"/>
      <c r="BJ85" s="556">
        <v>2000000</v>
      </c>
    </row>
    <row r="86" spans="1:62" x14ac:dyDescent="0.2">
      <c r="A86" s="384" t="s">
        <v>4323</v>
      </c>
      <c r="B86" s="384">
        <v>-113500</v>
      </c>
      <c r="C86" s="384"/>
      <c r="D86" s="384"/>
      <c r="E86" s="384"/>
      <c r="F86" s="384">
        <v>113500</v>
      </c>
      <c r="H86" s="406" t="s">
        <v>4326</v>
      </c>
      <c r="I86" s="406">
        <v>-500000</v>
      </c>
      <c r="J86" s="406"/>
      <c r="K86" s="406"/>
      <c r="L86" s="406"/>
      <c r="M86" s="406">
        <v>500000</v>
      </c>
      <c r="O86" s="384" t="s">
        <v>4325</v>
      </c>
      <c r="P86" s="384">
        <v>-6305218.2699999996</v>
      </c>
      <c r="Q86" s="384"/>
      <c r="R86" s="384"/>
      <c r="S86" s="384"/>
      <c r="T86" s="384">
        <v>6305218.2699999996</v>
      </c>
      <c r="V86" s="497" t="s">
        <v>4324</v>
      </c>
      <c r="W86" s="497">
        <v>-2000000</v>
      </c>
      <c r="X86" s="497"/>
      <c r="Y86" s="497"/>
      <c r="Z86" s="497"/>
      <c r="AA86" s="497">
        <v>2000000</v>
      </c>
      <c r="AC86" t="s">
        <v>4326</v>
      </c>
      <c r="AD86" s="498">
        <v>-500000</v>
      </c>
      <c r="AE86"/>
      <c r="AF86"/>
      <c r="AG86"/>
      <c r="AH86" s="498">
        <v>500000</v>
      </c>
      <c r="AI86" s="538"/>
      <c r="AJ86" s="546" t="s">
        <v>4323</v>
      </c>
      <c r="AK86" s="548">
        <v>-113500</v>
      </c>
      <c r="AL86" s="547"/>
      <c r="AM86" s="547"/>
      <c r="AN86" s="547"/>
      <c r="AO86" s="548">
        <v>113500</v>
      </c>
      <c r="AP86" s="538"/>
      <c r="AQ86" s="551" t="s">
        <v>4324</v>
      </c>
      <c r="AR86" s="541">
        <v>-2000000</v>
      </c>
      <c r="AS86" s="540"/>
      <c r="AT86" s="540"/>
      <c r="AU86" s="540"/>
      <c r="AV86" s="541">
        <v>2000000</v>
      </c>
      <c r="AX86" s="374" t="s">
        <v>4326</v>
      </c>
      <c r="AY86" s="556">
        <v>-500000</v>
      </c>
      <c r="AZ86" s="375"/>
      <c r="BA86" s="375"/>
      <c r="BB86" s="375"/>
      <c r="BC86" s="556">
        <v>500000</v>
      </c>
      <c r="BE86" s="374" t="s">
        <v>4325</v>
      </c>
      <c r="BF86" s="556">
        <v>-6305218.2699999996</v>
      </c>
      <c r="BG86" s="375"/>
      <c r="BH86" s="375"/>
      <c r="BI86" s="375"/>
      <c r="BJ86" s="556">
        <v>6305218.2699999996</v>
      </c>
    </row>
    <row r="87" spans="1:62" x14ac:dyDescent="0.2">
      <c r="A87" s="384" t="s">
        <v>4324</v>
      </c>
      <c r="B87" s="384">
        <v>-2000000</v>
      </c>
      <c r="C87" s="384"/>
      <c r="D87" s="384"/>
      <c r="E87" s="384"/>
      <c r="F87" s="384">
        <v>2000000</v>
      </c>
      <c r="H87" s="406" t="s">
        <v>4327</v>
      </c>
      <c r="I87" s="406">
        <v>-14284056.029999999</v>
      </c>
      <c r="J87" s="406"/>
      <c r="K87" s="406"/>
      <c r="L87" s="406"/>
      <c r="M87" s="406">
        <v>14284056.029999999</v>
      </c>
      <c r="O87" s="384" t="s">
        <v>4326</v>
      </c>
      <c r="P87" s="384">
        <v>-500000</v>
      </c>
      <c r="Q87" s="384"/>
      <c r="R87" s="384"/>
      <c r="S87" s="384"/>
      <c r="T87" s="384">
        <v>500000</v>
      </c>
      <c r="V87" s="497" t="s">
        <v>4325</v>
      </c>
      <c r="W87" s="497">
        <v>-6305218.2699999996</v>
      </c>
      <c r="X87" s="497"/>
      <c r="Y87" s="497"/>
      <c r="Z87" s="497"/>
      <c r="AA87" s="497">
        <v>6305218.2699999996</v>
      </c>
      <c r="AC87" t="s">
        <v>4327</v>
      </c>
      <c r="AD87" s="498">
        <v>-14284056.029999999</v>
      </c>
      <c r="AE87"/>
      <c r="AF87"/>
      <c r="AG87"/>
      <c r="AH87" s="498">
        <v>14284056.029999999</v>
      </c>
      <c r="AI87" s="538"/>
      <c r="AJ87" s="546" t="s">
        <v>4324</v>
      </c>
      <c r="AK87" s="548">
        <v>-2000000</v>
      </c>
      <c r="AL87" s="547"/>
      <c r="AM87" s="547"/>
      <c r="AN87" s="547"/>
      <c r="AO87" s="548">
        <v>2000000</v>
      </c>
      <c r="AP87" s="538"/>
      <c r="AQ87" s="551" t="s">
        <v>4325</v>
      </c>
      <c r="AR87" s="541">
        <v>-6305218.2699999996</v>
      </c>
      <c r="AS87" s="540"/>
      <c r="AT87" s="540"/>
      <c r="AU87" s="540"/>
      <c r="AV87" s="541">
        <v>6305218.2699999996</v>
      </c>
      <c r="AX87" s="374" t="s">
        <v>4327</v>
      </c>
      <c r="AY87" s="556">
        <v>-14284056.029999999</v>
      </c>
      <c r="AZ87" s="375"/>
      <c r="BA87" s="375"/>
      <c r="BB87" s="375"/>
      <c r="BC87" s="556">
        <v>14284056.029999999</v>
      </c>
      <c r="BE87" s="374" t="s">
        <v>4326</v>
      </c>
      <c r="BF87" s="556">
        <v>-500000</v>
      </c>
      <c r="BG87" s="375"/>
      <c r="BH87" s="375"/>
      <c r="BI87" s="375"/>
      <c r="BJ87" s="556">
        <v>500000</v>
      </c>
    </row>
    <row r="88" spans="1:62" x14ac:dyDescent="0.2">
      <c r="A88" s="384" t="s">
        <v>4325</v>
      </c>
      <c r="B88" s="384">
        <v>-6305218.2699999996</v>
      </c>
      <c r="C88" s="384"/>
      <c r="D88" s="384"/>
      <c r="E88" s="384"/>
      <c r="F88" s="384">
        <v>6305218.2699999996</v>
      </c>
      <c r="H88" s="406" t="s">
        <v>4328</v>
      </c>
      <c r="I88" s="406">
        <v>-66554871.57</v>
      </c>
      <c r="J88" s="406"/>
      <c r="K88" s="406"/>
      <c r="L88" s="406"/>
      <c r="M88" s="406">
        <v>66554871.57</v>
      </c>
      <c r="O88" s="384" t="s">
        <v>4327</v>
      </c>
      <c r="P88" s="384">
        <v>-14284056.029999999</v>
      </c>
      <c r="Q88" s="384"/>
      <c r="R88" s="384"/>
      <c r="S88" s="384"/>
      <c r="T88" s="384">
        <v>14284056.029999999</v>
      </c>
      <c r="V88" s="497" t="s">
        <v>4326</v>
      </c>
      <c r="W88" s="497">
        <v>-500000</v>
      </c>
      <c r="X88" s="497"/>
      <c r="Y88" s="497"/>
      <c r="Z88" s="497"/>
      <c r="AA88" s="497">
        <v>500000</v>
      </c>
      <c r="AC88" t="s">
        <v>4328</v>
      </c>
      <c r="AD88" s="498">
        <v>-66554871.57</v>
      </c>
      <c r="AE88"/>
      <c r="AF88"/>
      <c r="AG88"/>
      <c r="AH88" s="498">
        <v>66554871.57</v>
      </c>
      <c r="AI88" s="538"/>
      <c r="AJ88" s="546" t="s">
        <v>4325</v>
      </c>
      <c r="AK88" s="548">
        <v>-6305218.2699999996</v>
      </c>
      <c r="AL88" s="547"/>
      <c r="AM88" s="547"/>
      <c r="AN88" s="547"/>
      <c r="AO88" s="548">
        <v>6305218.2699999996</v>
      </c>
      <c r="AP88" s="538"/>
      <c r="AQ88" s="551" t="s">
        <v>4326</v>
      </c>
      <c r="AR88" s="541">
        <v>-500000</v>
      </c>
      <c r="AS88" s="540"/>
      <c r="AT88" s="540"/>
      <c r="AU88" s="540"/>
      <c r="AV88" s="541">
        <v>500000</v>
      </c>
      <c r="AX88" s="374" t="s">
        <v>4328</v>
      </c>
      <c r="AY88" s="556">
        <v>-66554871.57</v>
      </c>
      <c r="AZ88" s="375"/>
      <c r="BA88" s="375"/>
      <c r="BB88" s="375"/>
      <c r="BC88" s="556">
        <v>66554871.57</v>
      </c>
      <c r="BE88" s="374" t="s">
        <v>4327</v>
      </c>
      <c r="BF88" s="556">
        <v>-14284056.029999999</v>
      </c>
      <c r="BG88" s="375"/>
      <c r="BH88" s="375"/>
      <c r="BI88" s="375"/>
      <c r="BJ88" s="556">
        <v>14284056.029999999</v>
      </c>
    </row>
    <row r="89" spans="1:62" x14ac:dyDescent="0.2">
      <c r="A89" s="384" t="s">
        <v>4326</v>
      </c>
      <c r="B89" s="384">
        <v>-500000</v>
      </c>
      <c r="C89" s="384"/>
      <c r="D89" s="384"/>
      <c r="E89" s="384"/>
      <c r="F89" s="384">
        <v>500000</v>
      </c>
      <c r="H89" s="406" t="s">
        <v>4329</v>
      </c>
      <c r="I89" s="406">
        <v>367864.22</v>
      </c>
      <c r="J89" s="406"/>
      <c r="K89" s="406"/>
      <c r="L89" s="406">
        <v>367864.22</v>
      </c>
      <c r="M89" s="406"/>
      <c r="O89" s="384" t="s">
        <v>4328</v>
      </c>
      <c r="P89" s="384">
        <v>-66554871.57</v>
      </c>
      <c r="Q89" s="384"/>
      <c r="R89" s="384"/>
      <c r="S89" s="384"/>
      <c r="T89" s="384">
        <v>66554871.57</v>
      </c>
      <c r="V89" s="497" t="s">
        <v>4327</v>
      </c>
      <c r="W89" s="497">
        <v>-14284056.029999999</v>
      </c>
      <c r="X89" s="497"/>
      <c r="Y89" s="497"/>
      <c r="Z89" s="497"/>
      <c r="AA89" s="497">
        <v>14284056.029999999</v>
      </c>
      <c r="AC89" t="s">
        <v>4329</v>
      </c>
      <c r="AD89" s="498">
        <v>367864.22</v>
      </c>
      <c r="AE89"/>
      <c r="AF89"/>
      <c r="AG89" s="498">
        <v>367864.22</v>
      </c>
      <c r="AH89"/>
      <c r="AI89" s="538"/>
      <c r="AJ89" s="546" t="s">
        <v>4326</v>
      </c>
      <c r="AK89" s="548">
        <v>-500000</v>
      </c>
      <c r="AL89" s="547"/>
      <c r="AM89" s="547"/>
      <c r="AN89" s="547"/>
      <c r="AO89" s="548">
        <v>500000</v>
      </c>
      <c r="AP89" s="538"/>
      <c r="AQ89" s="551" t="s">
        <v>4327</v>
      </c>
      <c r="AR89" s="541">
        <v>-14284056.029999999</v>
      </c>
      <c r="AS89" s="540"/>
      <c r="AT89" s="540"/>
      <c r="AU89" s="540"/>
      <c r="AV89" s="541">
        <v>14284056.029999999</v>
      </c>
      <c r="AX89" s="374" t="s">
        <v>4329</v>
      </c>
      <c r="AY89" s="556">
        <v>367864.22</v>
      </c>
      <c r="AZ89" s="375"/>
      <c r="BA89" s="375"/>
      <c r="BB89" s="556">
        <v>367864.22</v>
      </c>
      <c r="BC89" s="375"/>
      <c r="BE89" s="374" t="s">
        <v>4328</v>
      </c>
      <c r="BF89" s="556">
        <v>-66554871.57</v>
      </c>
      <c r="BG89" s="375"/>
      <c r="BH89" s="375"/>
      <c r="BI89" s="375"/>
      <c r="BJ89" s="556">
        <v>66554871.57</v>
      </c>
    </row>
    <row r="90" spans="1:62" x14ac:dyDescent="0.2">
      <c r="A90" s="384" t="s">
        <v>4327</v>
      </c>
      <c r="B90" s="385">
        <v>-14284056.029999999</v>
      </c>
      <c r="C90" s="385"/>
      <c r="D90" s="385"/>
      <c r="E90" s="384"/>
      <c r="F90" s="385">
        <v>14284056.029999999</v>
      </c>
      <c r="H90" s="406" t="s">
        <v>4330</v>
      </c>
      <c r="I90" s="406">
        <v>-1</v>
      </c>
      <c r="J90" s="406"/>
      <c r="K90" s="406"/>
      <c r="L90" s="406"/>
      <c r="M90" s="406">
        <v>1</v>
      </c>
      <c r="O90" s="384" t="s">
        <v>4329</v>
      </c>
      <c r="P90" s="385">
        <v>367864.22</v>
      </c>
      <c r="Q90" s="385"/>
      <c r="R90" s="385"/>
      <c r="S90" s="384">
        <v>367864.22</v>
      </c>
      <c r="T90" s="385"/>
      <c r="V90" s="497" t="s">
        <v>4328</v>
      </c>
      <c r="W90" s="497">
        <v>-66554871.57</v>
      </c>
      <c r="X90" s="497"/>
      <c r="Y90" s="497"/>
      <c r="Z90" s="497"/>
      <c r="AA90" s="497">
        <v>66554871.57</v>
      </c>
      <c r="AC90" t="s">
        <v>4330</v>
      </c>
      <c r="AD90">
        <v>-1</v>
      </c>
      <c r="AE90"/>
      <c r="AF90"/>
      <c r="AG90"/>
      <c r="AH90">
        <v>1</v>
      </c>
      <c r="AI90" s="538"/>
      <c r="AJ90" s="546" t="s">
        <v>4327</v>
      </c>
      <c r="AK90" s="548">
        <v>-14284056.029999999</v>
      </c>
      <c r="AL90" s="547"/>
      <c r="AM90" s="547"/>
      <c r="AN90" s="547"/>
      <c r="AO90" s="548">
        <v>14284056.029999999</v>
      </c>
      <c r="AP90" s="538"/>
      <c r="AQ90" s="551" t="s">
        <v>4328</v>
      </c>
      <c r="AR90" s="541">
        <v>-66554871.57</v>
      </c>
      <c r="AS90" s="540"/>
      <c r="AT90" s="540"/>
      <c r="AU90" s="540"/>
      <c r="AV90" s="541">
        <v>66554871.57</v>
      </c>
      <c r="AX90" s="374" t="s">
        <v>4330</v>
      </c>
      <c r="AY90" s="375">
        <v>-1</v>
      </c>
      <c r="AZ90" s="375"/>
      <c r="BA90" s="375"/>
      <c r="BB90" s="375"/>
      <c r="BC90" s="375">
        <v>1</v>
      </c>
      <c r="BE90" s="374" t="s">
        <v>4329</v>
      </c>
      <c r="BF90" s="556">
        <v>367864.22</v>
      </c>
      <c r="BG90" s="375"/>
      <c r="BH90" s="375"/>
      <c r="BI90" s="556">
        <v>367864.22</v>
      </c>
      <c r="BJ90" s="375"/>
    </row>
    <row r="91" spans="1:62" x14ac:dyDescent="0.2">
      <c r="A91" s="384" t="s">
        <v>4328</v>
      </c>
      <c r="B91" s="385">
        <v>-66554871.57</v>
      </c>
      <c r="C91" s="385"/>
      <c r="D91" s="385"/>
      <c r="E91" s="384"/>
      <c r="F91" s="385">
        <v>66554871.57</v>
      </c>
      <c r="H91" s="406" t="s">
        <v>4331</v>
      </c>
      <c r="I91" s="406">
        <v>-8</v>
      </c>
      <c r="J91" s="406"/>
      <c r="K91" s="406"/>
      <c r="L91" s="406"/>
      <c r="M91" s="406">
        <v>8</v>
      </c>
      <c r="O91" s="384" t="s">
        <v>4330</v>
      </c>
      <c r="P91" s="385">
        <v>-1</v>
      </c>
      <c r="Q91" s="385"/>
      <c r="R91" s="385"/>
      <c r="S91" s="384"/>
      <c r="T91" s="385">
        <v>1</v>
      </c>
      <c r="V91" s="497" t="s">
        <v>4329</v>
      </c>
      <c r="W91" s="497">
        <v>367864.22</v>
      </c>
      <c r="X91" s="497"/>
      <c r="Y91" s="497"/>
      <c r="Z91" s="497">
        <v>367864.22</v>
      </c>
      <c r="AA91" s="497"/>
      <c r="AC91" t="s">
        <v>4331</v>
      </c>
      <c r="AD91">
        <v>-8</v>
      </c>
      <c r="AE91"/>
      <c r="AF91"/>
      <c r="AG91"/>
      <c r="AH91">
        <v>8</v>
      </c>
      <c r="AI91" s="538"/>
      <c r="AJ91" s="546" t="s">
        <v>4328</v>
      </c>
      <c r="AK91" s="548">
        <v>-66554871.57</v>
      </c>
      <c r="AL91" s="547"/>
      <c r="AM91" s="547"/>
      <c r="AN91" s="547"/>
      <c r="AO91" s="548">
        <v>66554871.57</v>
      </c>
      <c r="AP91" s="538"/>
      <c r="AQ91" s="551" t="s">
        <v>4329</v>
      </c>
      <c r="AR91" s="541">
        <v>367864.22</v>
      </c>
      <c r="AS91" s="540"/>
      <c r="AT91" s="540"/>
      <c r="AU91" s="541">
        <v>367864.22</v>
      </c>
      <c r="AV91" s="540"/>
      <c r="AX91" s="374" t="s">
        <v>4331</v>
      </c>
      <c r="AY91" s="375">
        <v>-8</v>
      </c>
      <c r="AZ91" s="375"/>
      <c r="BA91" s="375"/>
      <c r="BB91" s="375"/>
      <c r="BC91" s="375">
        <v>8</v>
      </c>
      <c r="BE91" s="374" t="s">
        <v>4330</v>
      </c>
      <c r="BF91" s="375">
        <v>-1</v>
      </c>
      <c r="BG91" s="375"/>
      <c r="BH91" s="375"/>
      <c r="BI91" s="375"/>
      <c r="BJ91" s="375">
        <v>1</v>
      </c>
    </row>
    <row r="92" spans="1:62" x14ac:dyDescent="0.2">
      <c r="A92" s="384" t="s">
        <v>4329</v>
      </c>
      <c r="B92" s="384">
        <v>367864.22</v>
      </c>
      <c r="C92" s="384"/>
      <c r="D92" s="384"/>
      <c r="E92" s="384">
        <v>367864.22</v>
      </c>
      <c r="F92" s="384"/>
      <c r="H92" s="406" t="s">
        <v>4333</v>
      </c>
      <c r="I92" s="406">
        <v>317536.65999999997</v>
      </c>
      <c r="J92" s="406"/>
      <c r="K92" s="406"/>
      <c r="L92" s="406">
        <v>317536.65999999997</v>
      </c>
      <c r="M92" s="406"/>
      <c r="O92" s="384" t="s">
        <v>4331</v>
      </c>
      <c r="P92" s="384">
        <v>-8</v>
      </c>
      <c r="Q92" s="384"/>
      <c r="R92" s="384"/>
      <c r="S92" s="384"/>
      <c r="T92" s="384">
        <v>8</v>
      </c>
      <c r="V92" s="497" t="s">
        <v>4330</v>
      </c>
      <c r="W92" s="497">
        <v>-1</v>
      </c>
      <c r="X92" s="497"/>
      <c r="Y92" s="497"/>
      <c r="Z92" s="497"/>
      <c r="AA92" s="497">
        <v>1</v>
      </c>
      <c r="AC92" t="s">
        <v>4333</v>
      </c>
      <c r="AD92" s="498">
        <v>317536.65999999997</v>
      </c>
      <c r="AE92"/>
      <c r="AF92"/>
      <c r="AG92" s="498">
        <v>317536.65999999997</v>
      </c>
      <c r="AH92"/>
      <c r="AI92" s="538"/>
      <c r="AJ92" s="546" t="s">
        <v>4329</v>
      </c>
      <c r="AK92" s="548">
        <v>367864.22</v>
      </c>
      <c r="AL92" s="547"/>
      <c r="AM92" s="547"/>
      <c r="AN92" s="548">
        <v>367864.22</v>
      </c>
      <c r="AO92" s="547"/>
      <c r="AP92" s="538"/>
      <c r="AQ92" s="551" t="s">
        <v>4330</v>
      </c>
      <c r="AR92" s="540">
        <v>-1</v>
      </c>
      <c r="AS92" s="540"/>
      <c r="AT92" s="540"/>
      <c r="AU92" s="540"/>
      <c r="AV92" s="540">
        <v>1</v>
      </c>
      <c r="AX92" s="374" t="s">
        <v>4333</v>
      </c>
      <c r="AY92" s="556">
        <v>317536.65999999997</v>
      </c>
      <c r="AZ92" s="375"/>
      <c r="BA92" s="375"/>
      <c r="BB92" s="556">
        <v>317536.65999999997</v>
      </c>
      <c r="BC92" s="375"/>
      <c r="BE92" s="374" t="s">
        <v>4331</v>
      </c>
      <c r="BF92" s="375">
        <v>-8</v>
      </c>
      <c r="BG92" s="375"/>
      <c r="BH92" s="375"/>
      <c r="BI92" s="375"/>
      <c r="BJ92" s="375">
        <v>8</v>
      </c>
    </row>
    <row r="93" spans="1:62" x14ac:dyDescent="0.2">
      <c r="A93" s="384" t="s">
        <v>4330</v>
      </c>
      <c r="B93" s="385">
        <v>-1</v>
      </c>
      <c r="C93" s="384"/>
      <c r="D93" s="384"/>
      <c r="E93" s="384"/>
      <c r="F93" s="385">
        <v>1</v>
      </c>
      <c r="H93" s="406" t="s">
        <v>4334</v>
      </c>
      <c r="I93" s="406">
        <v>807683.36</v>
      </c>
      <c r="J93" s="406"/>
      <c r="K93" s="406"/>
      <c r="L93" s="406">
        <v>807683.36</v>
      </c>
      <c r="M93" s="406"/>
      <c r="O93" s="384" t="s">
        <v>4333</v>
      </c>
      <c r="P93" s="385">
        <v>317536.65999999997</v>
      </c>
      <c r="Q93" s="384"/>
      <c r="R93" s="384"/>
      <c r="S93" s="384">
        <v>317536.65999999997</v>
      </c>
      <c r="T93" s="385"/>
      <c r="V93" s="497" t="s">
        <v>4331</v>
      </c>
      <c r="W93" s="497">
        <v>-8</v>
      </c>
      <c r="X93" s="497"/>
      <c r="Y93" s="497"/>
      <c r="Z93" s="497"/>
      <c r="AA93" s="497">
        <v>8</v>
      </c>
      <c r="AC93" t="s">
        <v>4334</v>
      </c>
      <c r="AD93" s="498">
        <v>807683.36</v>
      </c>
      <c r="AE93"/>
      <c r="AF93"/>
      <c r="AG93" s="498">
        <v>807683.36</v>
      </c>
      <c r="AH93"/>
      <c r="AI93" s="538"/>
      <c r="AJ93" s="546" t="s">
        <v>4330</v>
      </c>
      <c r="AK93" s="547">
        <v>-1</v>
      </c>
      <c r="AL93" s="547"/>
      <c r="AM93" s="547"/>
      <c r="AN93" s="547"/>
      <c r="AO93" s="547">
        <v>1</v>
      </c>
      <c r="AP93" s="538"/>
      <c r="AQ93" s="551" t="s">
        <v>4331</v>
      </c>
      <c r="AR93" s="540">
        <v>-8</v>
      </c>
      <c r="AS93" s="540"/>
      <c r="AT93" s="540"/>
      <c r="AU93" s="540"/>
      <c r="AV93" s="540">
        <v>8</v>
      </c>
      <c r="AX93" s="374" t="s">
        <v>4334</v>
      </c>
      <c r="AY93" s="556">
        <v>807683.36</v>
      </c>
      <c r="AZ93" s="375"/>
      <c r="BA93" s="375"/>
      <c r="BB93" s="556">
        <v>807683.36</v>
      </c>
      <c r="BC93" s="375"/>
      <c r="BE93" s="374" t="s">
        <v>4333</v>
      </c>
      <c r="BF93" s="556">
        <v>317536.65999999997</v>
      </c>
      <c r="BG93" s="375"/>
      <c r="BH93" s="375"/>
      <c r="BI93" s="556">
        <v>317536.65999999997</v>
      </c>
      <c r="BJ93" s="375"/>
    </row>
    <row r="94" spans="1:62" x14ac:dyDescent="0.2">
      <c r="A94" s="384" t="s">
        <v>4331</v>
      </c>
      <c r="B94" s="385">
        <v>-8</v>
      </c>
      <c r="C94" s="384"/>
      <c r="D94" s="384"/>
      <c r="E94" s="385"/>
      <c r="F94" s="384">
        <v>8</v>
      </c>
      <c r="H94" s="406" t="s">
        <v>4335</v>
      </c>
      <c r="I94" s="406">
        <v>3779670.5</v>
      </c>
      <c r="J94" s="406"/>
      <c r="K94" s="406"/>
      <c r="L94" s="406">
        <v>3779670.5</v>
      </c>
      <c r="M94" s="406"/>
      <c r="O94" s="384" t="s">
        <v>4334</v>
      </c>
      <c r="P94" s="385">
        <v>807683.36</v>
      </c>
      <c r="Q94" s="384"/>
      <c r="R94" s="384"/>
      <c r="S94" s="385">
        <v>807683.36</v>
      </c>
      <c r="T94" s="384"/>
      <c r="V94" s="497" t="s">
        <v>4333</v>
      </c>
      <c r="W94" s="497">
        <v>317536.65999999997</v>
      </c>
      <c r="X94" s="497"/>
      <c r="Y94" s="497"/>
      <c r="Z94" s="497">
        <v>317536.65999999997</v>
      </c>
      <c r="AA94" s="497"/>
      <c r="AC94" t="s">
        <v>4335</v>
      </c>
      <c r="AD94" s="498">
        <v>3779670.5</v>
      </c>
      <c r="AE94"/>
      <c r="AF94"/>
      <c r="AG94" s="498">
        <v>3779670.5</v>
      </c>
      <c r="AH94"/>
      <c r="AI94" s="538"/>
      <c r="AJ94" s="546" t="s">
        <v>4331</v>
      </c>
      <c r="AK94" s="547">
        <v>-8</v>
      </c>
      <c r="AL94" s="547"/>
      <c r="AM94" s="547"/>
      <c r="AN94" s="547"/>
      <c r="AO94" s="547">
        <v>8</v>
      </c>
      <c r="AP94" s="538"/>
      <c r="AQ94" s="551" t="s">
        <v>4333</v>
      </c>
      <c r="AR94" s="541">
        <v>317536.65999999997</v>
      </c>
      <c r="AS94" s="540"/>
      <c r="AT94" s="540"/>
      <c r="AU94" s="541">
        <v>317536.65999999997</v>
      </c>
      <c r="AV94" s="540"/>
      <c r="AX94" s="374" t="s">
        <v>4335</v>
      </c>
      <c r="AY94" s="556">
        <v>3779670.5</v>
      </c>
      <c r="AZ94" s="375"/>
      <c r="BA94" s="375"/>
      <c r="BB94" s="556">
        <v>3779670.5</v>
      </c>
      <c r="BC94" s="375"/>
      <c r="BE94" s="374" t="s">
        <v>4334</v>
      </c>
      <c r="BF94" s="556">
        <v>807683.36</v>
      </c>
      <c r="BG94" s="375"/>
      <c r="BH94" s="375"/>
      <c r="BI94" s="556">
        <v>807683.36</v>
      </c>
      <c r="BJ94" s="375"/>
    </row>
    <row r="95" spans="1:62" x14ac:dyDescent="0.2">
      <c r="A95" s="384" t="s">
        <v>4332</v>
      </c>
      <c r="B95" s="385">
        <v>-370134.09</v>
      </c>
      <c r="C95" s="384">
        <v>370134.09</v>
      </c>
      <c r="D95" s="384"/>
      <c r="E95" s="384"/>
      <c r="F95" s="385"/>
      <c r="H95" s="406" t="s">
        <v>4336</v>
      </c>
      <c r="I95" s="406">
        <v>1543260.72</v>
      </c>
      <c r="J95" s="406"/>
      <c r="K95" s="406"/>
      <c r="L95" s="406">
        <v>1543260.72</v>
      </c>
      <c r="M95" s="406"/>
      <c r="O95" s="384" t="s">
        <v>4335</v>
      </c>
      <c r="P95" s="385">
        <v>3779670.5</v>
      </c>
      <c r="Q95" s="384"/>
      <c r="R95" s="384"/>
      <c r="S95" s="384">
        <v>3779670.5</v>
      </c>
      <c r="T95" s="385"/>
      <c r="V95" s="497" t="s">
        <v>4334</v>
      </c>
      <c r="W95" s="497">
        <v>807683.36</v>
      </c>
      <c r="X95" s="497"/>
      <c r="Y95" s="497"/>
      <c r="Z95" s="497">
        <v>807683.36</v>
      </c>
      <c r="AA95" s="497"/>
      <c r="AC95" t="s">
        <v>4336</v>
      </c>
      <c r="AD95" s="498">
        <v>1543260.72</v>
      </c>
      <c r="AE95"/>
      <c r="AF95"/>
      <c r="AG95" s="498">
        <v>1543260.72</v>
      </c>
      <c r="AH95"/>
      <c r="AI95" s="538"/>
      <c r="AJ95" s="546" t="s">
        <v>4333</v>
      </c>
      <c r="AK95" s="548">
        <v>317536.65999999997</v>
      </c>
      <c r="AL95" s="547"/>
      <c r="AM95" s="547"/>
      <c r="AN95" s="548">
        <v>317536.65999999997</v>
      </c>
      <c r="AO95" s="547"/>
      <c r="AP95" s="538"/>
      <c r="AQ95" s="551" t="s">
        <v>4334</v>
      </c>
      <c r="AR95" s="541">
        <v>807683.36</v>
      </c>
      <c r="AS95" s="540"/>
      <c r="AT95" s="540"/>
      <c r="AU95" s="541">
        <v>807683.36</v>
      </c>
      <c r="AV95" s="540"/>
      <c r="AX95" s="374" t="s">
        <v>4336</v>
      </c>
      <c r="AY95" s="556">
        <v>1543260.72</v>
      </c>
      <c r="AZ95" s="375"/>
      <c r="BA95" s="375"/>
      <c r="BB95" s="556">
        <v>1543260.72</v>
      </c>
      <c r="BC95" s="375"/>
      <c r="BE95" s="374" t="s">
        <v>4335</v>
      </c>
      <c r="BF95" s="556">
        <v>3779670.5</v>
      </c>
      <c r="BG95" s="556">
        <v>93768.75</v>
      </c>
      <c r="BH95" s="375"/>
      <c r="BI95" s="556">
        <v>3873439.25</v>
      </c>
      <c r="BJ95" s="375"/>
    </row>
    <row r="96" spans="1:62" x14ac:dyDescent="0.2">
      <c r="A96" s="384" t="s">
        <v>4333</v>
      </c>
      <c r="B96" s="385">
        <v>317536.65999999997</v>
      </c>
      <c r="C96" s="384"/>
      <c r="D96" s="384"/>
      <c r="E96" s="384">
        <v>317536.65999999997</v>
      </c>
      <c r="F96" s="385"/>
      <c r="H96" s="406" t="s">
        <v>4337</v>
      </c>
      <c r="I96" s="406">
        <v>226385.55</v>
      </c>
      <c r="J96" s="406"/>
      <c r="K96" s="406"/>
      <c r="L96" s="406">
        <v>226385.55</v>
      </c>
      <c r="M96" s="406"/>
      <c r="O96" s="384" t="s">
        <v>4336</v>
      </c>
      <c r="P96" s="385">
        <v>1543260.72</v>
      </c>
      <c r="Q96" s="384"/>
      <c r="R96" s="384"/>
      <c r="S96" s="384">
        <v>1543260.72</v>
      </c>
      <c r="T96" s="385"/>
      <c r="V96" s="497" t="s">
        <v>4335</v>
      </c>
      <c r="W96" s="497">
        <v>3779670.5</v>
      </c>
      <c r="X96" s="497"/>
      <c r="Y96" s="497"/>
      <c r="Z96" s="497">
        <v>3779670.5</v>
      </c>
      <c r="AA96" s="497"/>
      <c r="AC96" t="s">
        <v>4337</v>
      </c>
      <c r="AD96" s="498">
        <v>226385.55</v>
      </c>
      <c r="AE96"/>
      <c r="AF96"/>
      <c r="AG96" s="498">
        <v>226385.55</v>
      </c>
      <c r="AH96"/>
      <c r="AI96" s="538"/>
      <c r="AJ96" s="546" t="s">
        <v>4334</v>
      </c>
      <c r="AK96" s="548">
        <v>807683.36</v>
      </c>
      <c r="AL96" s="547"/>
      <c r="AM96" s="547"/>
      <c r="AN96" s="548">
        <v>807683.36</v>
      </c>
      <c r="AO96" s="547"/>
      <c r="AP96" s="538"/>
      <c r="AQ96" s="551" t="s">
        <v>4335</v>
      </c>
      <c r="AR96" s="541">
        <v>3779670.5</v>
      </c>
      <c r="AS96" s="540"/>
      <c r="AT96" s="540"/>
      <c r="AU96" s="541">
        <v>3779670.5</v>
      </c>
      <c r="AV96" s="540"/>
      <c r="AX96" s="374" t="s">
        <v>4337</v>
      </c>
      <c r="AY96" s="556">
        <v>226385.55</v>
      </c>
      <c r="AZ96" s="375"/>
      <c r="BA96" s="375"/>
      <c r="BB96" s="556">
        <v>226385.55</v>
      </c>
      <c r="BC96" s="375"/>
      <c r="BE96" s="374" t="s">
        <v>4336</v>
      </c>
      <c r="BF96" s="556">
        <v>1543260.72</v>
      </c>
      <c r="BG96" s="375"/>
      <c r="BH96" s="375"/>
      <c r="BI96" s="556">
        <v>1543260.72</v>
      </c>
      <c r="BJ96" s="375"/>
    </row>
    <row r="97" spans="1:62" x14ac:dyDescent="0.2">
      <c r="A97" s="384" t="s">
        <v>4334</v>
      </c>
      <c r="B97" s="385">
        <v>807683.36</v>
      </c>
      <c r="C97" s="384"/>
      <c r="D97" s="384"/>
      <c r="E97" s="384">
        <v>807683.36</v>
      </c>
      <c r="F97" s="385"/>
      <c r="H97" s="406" t="s">
        <v>4338</v>
      </c>
      <c r="I97" s="406">
        <v>5502488.7599999998</v>
      </c>
      <c r="J97" s="406"/>
      <c r="K97" s="406"/>
      <c r="L97" s="406">
        <v>5502488.7599999998</v>
      </c>
      <c r="M97" s="406"/>
      <c r="O97" s="384" t="s">
        <v>4337</v>
      </c>
      <c r="P97" s="385">
        <v>226385.55</v>
      </c>
      <c r="Q97" s="384"/>
      <c r="R97" s="384"/>
      <c r="S97" s="384">
        <v>226385.55</v>
      </c>
      <c r="T97" s="385"/>
      <c r="V97" s="497" t="s">
        <v>4336</v>
      </c>
      <c r="W97" s="497">
        <v>1543260.72</v>
      </c>
      <c r="X97" s="497"/>
      <c r="Y97" s="497"/>
      <c r="Z97" s="497">
        <v>1543260.72</v>
      </c>
      <c r="AA97" s="497"/>
      <c r="AC97" t="s">
        <v>4338</v>
      </c>
      <c r="AD97" s="498">
        <v>5502488.7599999998</v>
      </c>
      <c r="AE97"/>
      <c r="AF97"/>
      <c r="AG97" s="498">
        <v>5502488.7599999998</v>
      </c>
      <c r="AH97"/>
      <c r="AI97" s="538"/>
      <c r="AJ97" s="546" t="s">
        <v>4335</v>
      </c>
      <c r="AK97" s="548">
        <v>3779670.5</v>
      </c>
      <c r="AL97" s="547"/>
      <c r="AM97" s="547"/>
      <c r="AN97" s="548">
        <v>3779670.5</v>
      </c>
      <c r="AO97" s="547"/>
      <c r="AP97" s="538"/>
      <c r="AQ97" s="551" t="s">
        <v>4336</v>
      </c>
      <c r="AR97" s="541">
        <v>1543260.72</v>
      </c>
      <c r="AS97" s="540"/>
      <c r="AT97" s="540"/>
      <c r="AU97" s="541">
        <v>1543260.72</v>
      </c>
      <c r="AV97" s="540"/>
      <c r="AX97" s="374" t="s">
        <v>4338</v>
      </c>
      <c r="AY97" s="556">
        <v>5502488.7599999998</v>
      </c>
      <c r="AZ97" s="375"/>
      <c r="BA97" s="375"/>
      <c r="BB97" s="556">
        <v>5502488.7599999998</v>
      </c>
      <c r="BC97" s="375"/>
      <c r="BE97" s="374" t="s">
        <v>4337</v>
      </c>
      <c r="BF97" s="556">
        <v>226385.55</v>
      </c>
      <c r="BG97" s="375"/>
      <c r="BH97" s="375"/>
      <c r="BI97" s="556">
        <v>226385.55</v>
      </c>
      <c r="BJ97" s="375"/>
    </row>
    <row r="98" spans="1:62" x14ac:dyDescent="0.2">
      <c r="A98" s="384" t="s">
        <v>4335</v>
      </c>
      <c r="B98" s="385">
        <v>3779670.5</v>
      </c>
      <c r="C98" s="384"/>
      <c r="D98" s="384"/>
      <c r="E98" s="384">
        <v>3779670.5</v>
      </c>
      <c r="F98" s="385"/>
      <c r="H98" s="406" t="s">
        <v>4339</v>
      </c>
      <c r="I98" s="406">
        <v>6193251.6100000003</v>
      </c>
      <c r="J98" s="406"/>
      <c r="K98" s="406"/>
      <c r="L98" s="406">
        <v>6193251.6100000003</v>
      </c>
      <c r="M98" s="406"/>
      <c r="O98" s="384" t="s">
        <v>4338</v>
      </c>
      <c r="P98" s="385">
        <v>5502488.7599999998</v>
      </c>
      <c r="Q98" s="384"/>
      <c r="R98" s="384"/>
      <c r="S98" s="384">
        <v>5502488.7599999998</v>
      </c>
      <c r="T98" s="385"/>
      <c r="V98" s="497" t="s">
        <v>4337</v>
      </c>
      <c r="W98" s="497">
        <v>226385.55</v>
      </c>
      <c r="X98" s="497"/>
      <c r="Y98" s="497"/>
      <c r="Z98" s="497">
        <v>226385.55</v>
      </c>
      <c r="AA98" s="497"/>
      <c r="AC98" t="s">
        <v>4339</v>
      </c>
      <c r="AD98" s="498">
        <v>6193251.6100000003</v>
      </c>
      <c r="AE98"/>
      <c r="AF98"/>
      <c r="AG98" s="498">
        <v>6193251.6100000003</v>
      </c>
      <c r="AH98"/>
      <c r="AI98" s="538"/>
      <c r="AJ98" s="546" t="s">
        <v>4336</v>
      </c>
      <c r="AK98" s="548">
        <v>1543260.72</v>
      </c>
      <c r="AL98" s="547"/>
      <c r="AM98" s="547"/>
      <c r="AN98" s="548">
        <v>1543260.72</v>
      </c>
      <c r="AO98" s="547"/>
      <c r="AP98" s="538"/>
      <c r="AQ98" s="551" t="s">
        <v>4337</v>
      </c>
      <c r="AR98" s="541">
        <v>226385.55</v>
      </c>
      <c r="AS98" s="540"/>
      <c r="AT98" s="540"/>
      <c r="AU98" s="541">
        <v>226385.55</v>
      </c>
      <c r="AV98" s="540"/>
      <c r="AX98" s="374" t="s">
        <v>4339</v>
      </c>
      <c r="AY98" s="556">
        <v>6193251.6100000003</v>
      </c>
      <c r="AZ98" s="375"/>
      <c r="BA98" s="375"/>
      <c r="BB98" s="556">
        <v>6193251.6100000003</v>
      </c>
      <c r="BC98" s="375"/>
      <c r="BE98" s="374" t="s">
        <v>4338</v>
      </c>
      <c r="BF98" s="556">
        <v>5502488.7599999998</v>
      </c>
      <c r="BG98" s="375"/>
      <c r="BH98" s="375"/>
      <c r="BI98" s="556">
        <v>5502488.7599999998</v>
      </c>
      <c r="BJ98" s="375"/>
    </row>
    <row r="99" spans="1:62" x14ac:dyDescent="0.2">
      <c r="A99" s="384" t="s">
        <v>4336</v>
      </c>
      <c r="B99" s="385">
        <v>1543620.92</v>
      </c>
      <c r="C99" s="384"/>
      <c r="D99" s="384">
        <v>360.2</v>
      </c>
      <c r="E99" s="384">
        <v>1543260.72</v>
      </c>
      <c r="F99" s="385"/>
      <c r="H99" s="406" t="s">
        <v>4340</v>
      </c>
      <c r="I99" s="406">
        <v>8096534.29</v>
      </c>
      <c r="J99" s="406"/>
      <c r="K99" s="406"/>
      <c r="L99" s="406">
        <v>8096534.29</v>
      </c>
      <c r="M99" s="406"/>
      <c r="O99" s="384" t="s">
        <v>4339</v>
      </c>
      <c r="P99" s="385">
        <v>6193251.6100000003</v>
      </c>
      <c r="Q99" s="384"/>
      <c r="R99" s="384"/>
      <c r="S99" s="384">
        <v>6193251.6100000003</v>
      </c>
      <c r="T99" s="385"/>
      <c r="V99" s="497" t="s">
        <v>4338</v>
      </c>
      <c r="W99" s="497">
        <v>5502488.7599999998</v>
      </c>
      <c r="X99" s="497"/>
      <c r="Y99" s="497"/>
      <c r="Z99" s="497">
        <v>5502488.7599999998</v>
      </c>
      <c r="AA99" s="497"/>
      <c r="AC99" t="s">
        <v>4340</v>
      </c>
      <c r="AD99" s="498">
        <v>8096534.29</v>
      </c>
      <c r="AE99"/>
      <c r="AF99"/>
      <c r="AG99" s="498">
        <v>8096534.29</v>
      </c>
      <c r="AH99"/>
      <c r="AI99" s="538"/>
      <c r="AJ99" s="546" t="s">
        <v>4337</v>
      </c>
      <c r="AK99" s="548">
        <v>226385.55</v>
      </c>
      <c r="AL99" s="547"/>
      <c r="AM99" s="547"/>
      <c r="AN99" s="548">
        <v>226385.55</v>
      </c>
      <c r="AO99" s="547"/>
      <c r="AP99" s="538"/>
      <c r="AQ99" s="551" t="s">
        <v>4338</v>
      </c>
      <c r="AR99" s="541">
        <v>5502488.7599999998</v>
      </c>
      <c r="AS99" s="540"/>
      <c r="AT99" s="540"/>
      <c r="AU99" s="541">
        <v>5502488.7599999998</v>
      </c>
      <c r="AV99" s="540"/>
      <c r="AX99" s="374" t="s">
        <v>4340</v>
      </c>
      <c r="AY99" s="556">
        <v>8096534.29</v>
      </c>
      <c r="AZ99" s="375"/>
      <c r="BA99" s="375"/>
      <c r="BB99" s="556">
        <v>8096534.29</v>
      </c>
      <c r="BC99" s="375"/>
      <c r="BE99" s="374" t="s">
        <v>4339</v>
      </c>
      <c r="BF99" s="556">
        <v>6193251.6100000003</v>
      </c>
      <c r="BG99" s="375"/>
      <c r="BH99" s="375"/>
      <c r="BI99" s="556">
        <v>6193251.6100000003</v>
      </c>
      <c r="BJ99" s="375"/>
    </row>
    <row r="100" spans="1:62" x14ac:dyDescent="0.2">
      <c r="A100" s="384" t="s">
        <v>4337</v>
      </c>
      <c r="B100" s="385">
        <v>226385.55</v>
      </c>
      <c r="C100" s="384"/>
      <c r="D100" s="384"/>
      <c r="E100" s="385">
        <v>226385.55</v>
      </c>
      <c r="F100" s="384"/>
      <c r="H100" s="406" t="s">
        <v>4341</v>
      </c>
      <c r="I100" s="406">
        <v>6691171.4000000004</v>
      </c>
      <c r="J100" s="406"/>
      <c r="K100" s="406"/>
      <c r="L100" s="406">
        <v>6691171.4000000004</v>
      </c>
      <c r="M100" s="406"/>
      <c r="O100" s="384" t="s">
        <v>4340</v>
      </c>
      <c r="P100" s="385">
        <v>8096534.29</v>
      </c>
      <c r="Q100" s="384"/>
      <c r="R100" s="384"/>
      <c r="S100" s="385">
        <v>8096534.29</v>
      </c>
      <c r="T100" s="384"/>
      <c r="V100" s="497" t="s">
        <v>4339</v>
      </c>
      <c r="W100" s="497">
        <v>6193251.6100000003</v>
      </c>
      <c r="X100" s="497"/>
      <c r="Y100" s="497"/>
      <c r="Z100" s="497">
        <v>6193251.6100000003</v>
      </c>
      <c r="AA100" s="497"/>
      <c r="AC100" t="s">
        <v>4341</v>
      </c>
      <c r="AD100" s="498">
        <v>6691171.4000000004</v>
      </c>
      <c r="AE100"/>
      <c r="AF100"/>
      <c r="AG100" s="498">
        <v>6691171.4000000004</v>
      </c>
      <c r="AH100"/>
      <c r="AI100" s="538"/>
      <c r="AJ100" s="546" t="s">
        <v>4338</v>
      </c>
      <c r="AK100" s="548">
        <v>5502488.7599999998</v>
      </c>
      <c r="AL100" s="547"/>
      <c r="AM100" s="547"/>
      <c r="AN100" s="548">
        <v>5502488.7599999998</v>
      </c>
      <c r="AO100" s="547"/>
      <c r="AP100" s="538"/>
      <c r="AQ100" s="551" t="s">
        <v>4339</v>
      </c>
      <c r="AR100" s="541">
        <v>6193251.6100000003</v>
      </c>
      <c r="AS100" s="540"/>
      <c r="AT100" s="540"/>
      <c r="AU100" s="541">
        <v>6193251.6100000003</v>
      </c>
      <c r="AV100" s="540"/>
      <c r="AX100" s="374" t="s">
        <v>4341</v>
      </c>
      <c r="AY100" s="556">
        <v>6691171.4000000004</v>
      </c>
      <c r="AZ100" s="375"/>
      <c r="BA100" s="375"/>
      <c r="BB100" s="556">
        <v>6691171.4000000004</v>
      </c>
      <c r="BC100" s="375"/>
      <c r="BE100" s="374" t="s">
        <v>4340</v>
      </c>
      <c r="BF100" s="556">
        <v>8096534.29</v>
      </c>
      <c r="BG100" s="375"/>
      <c r="BH100" s="375"/>
      <c r="BI100" s="556">
        <v>8096534.29</v>
      </c>
      <c r="BJ100" s="375"/>
    </row>
    <row r="101" spans="1:62" x14ac:dyDescent="0.2">
      <c r="A101" s="384" t="s">
        <v>4338</v>
      </c>
      <c r="B101" s="384">
        <v>5502488.7599999998</v>
      </c>
      <c r="C101" s="384"/>
      <c r="D101" s="384"/>
      <c r="E101" s="384">
        <v>5502488.7599999998</v>
      </c>
      <c r="F101" s="384"/>
      <c r="H101" s="406" t="s">
        <v>4342</v>
      </c>
      <c r="I101" s="406">
        <v>4030784.85</v>
      </c>
      <c r="J101" s="406"/>
      <c r="K101" s="406"/>
      <c r="L101" s="406">
        <v>4030784.85</v>
      </c>
      <c r="M101" s="406"/>
      <c r="O101" s="384" t="s">
        <v>4341</v>
      </c>
      <c r="P101" s="384">
        <v>6691171.4000000004</v>
      </c>
      <c r="Q101" s="384"/>
      <c r="R101" s="384"/>
      <c r="S101" s="384">
        <v>6691171.4000000004</v>
      </c>
      <c r="T101" s="384"/>
      <c r="V101" s="497" t="s">
        <v>4340</v>
      </c>
      <c r="W101" s="497">
        <v>8096534.29</v>
      </c>
      <c r="X101" s="497"/>
      <c r="Y101" s="497"/>
      <c r="Z101" s="497">
        <v>8096534.29</v>
      </c>
      <c r="AA101" s="497"/>
      <c r="AC101" t="s">
        <v>4342</v>
      </c>
      <c r="AD101" s="498">
        <v>4049315.61</v>
      </c>
      <c r="AE101"/>
      <c r="AF101"/>
      <c r="AG101" s="498">
        <v>4049315.61</v>
      </c>
      <c r="AH101"/>
      <c r="AI101" s="538"/>
      <c r="AJ101" s="546" t="s">
        <v>4339</v>
      </c>
      <c r="AK101" s="548">
        <v>6193251.6100000003</v>
      </c>
      <c r="AL101" s="547"/>
      <c r="AM101" s="547"/>
      <c r="AN101" s="548">
        <v>6193251.6100000003</v>
      </c>
      <c r="AO101" s="547"/>
      <c r="AP101" s="538"/>
      <c r="AQ101" s="551" t="s">
        <v>4340</v>
      </c>
      <c r="AR101" s="541">
        <v>8096534.29</v>
      </c>
      <c r="AS101" s="540"/>
      <c r="AT101" s="540"/>
      <c r="AU101" s="541">
        <v>8096534.29</v>
      </c>
      <c r="AV101" s="540"/>
      <c r="AX101" s="374" t="s">
        <v>4342</v>
      </c>
      <c r="AY101" s="556">
        <v>4049315.61</v>
      </c>
      <c r="AZ101" s="375"/>
      <c r="BA101" s="375"/>
      <c r="BB101" s="556">
        <v>4049315.61</v>
      </c>
      <c r="BC101" s="375"/>
      <c r="BE101" s="374" t="s">
        <v>4341</v>
      </c>
      <c r="BF101" s="556">
        <v>6691171.4000000004</v>
      </c>
      <c r="BG101" s="375"/>
      <c r="BH101" s="375"/>
      <c r="BI101" s="556">
        <v>6691171.4000000004</v>
      </c>
      <c r="BJ101" s="375"/>
    </row>
    <row r="102" spans="1:62" x14ac:dyDescent="0.2">
      <c r="A102" s="384" t="s">
        <v>4339</v>
      </c>
      <c r="B102" s="385">
        <v>6193251.6100000003</v>
      </c>
      <c r="C102" s="385"/>
      <c r="D102" s="384"/>
      <c r="E102" s="384">
        <v>6193251.6100000003</v>
      </c>
      <c r="F102" s="384"/>
      <c r="H102" s="406" t="s">
        <v>4343</v>
      </c>
      <c r="I102" s="406">
        <v>2076300.19</v>
      </c>
      <c r="J102" s="406"/>
      <c r="K102" s="406"/>
      <c r="L102" s="406">
        <v>2076300.19</v>
      </c>
      <c r="M102" s="406"/>
      <c r="O102" s="384" t="s">
        <v>4342</v>
      </c>
      <c r="P102" s="385">
        <v>4030784.85</v>
      </c>
      <c r="Q102" s="385"/>
      <c r="R102" s="384"/>
      <c r="S102" s="384">
        <v>4030784.85</v>
      </c>
      <c r="T102" s="384"/>
      <c r="V102" s="497" t="s">
        <v>4341</v>
      </c>
      <c r="W102" s="497">
        <v>6691171.4000000004</v>
      </c>
      <c r="X102" s="497"/>
      <c r="Y102" s="497"/>
      <c r="Z102" s="497">
        <v>6691171.4000000004</v>
      </c>
      <c r="AA102" s="497"/>
      <c r="AC102" t="s">
        <v>4343</v>
      </c>
      <c r="AD102" s="498">
        <v>2076300.19</v>
      </c>
      <c r="AE102"/>
      <c r="AF102"/>
      <c r="AG102" s="498">
        <v>2076300.19</v>
      </c>
      <c r="AH102"/>
      <c r="AI102" s="538"/>
      <c r="AJ102" s="546" t="s">
        <v>4340</v>
      </c>
      <c r="AK102" s="548">
        <v>8096534.29</v>
      </c>
      <c r="AL102" s="547"/>
      <c r="AM102" s="547"/>
      <c r="AN102" s="548">
        <v>8096534.29</v>
      </c>
      <c r="AO102" s="547"/>
      <c r="AP102" s="538"/>
      <c r="AQ102" s="551" t="s">
        <v>4341</v>
      </c>
      <c r="AR102" s="541">
        <v>6691171.4000000004</v>
      </c>
      <c r="AS102" s="540"/>
      <c r="AT102" s="540"/>
      <c r="AU102" s="541">
        <v>6691171.4000000004</v>
      </c>
      <c r="AV102" s="540"/>
      <c r="AX102" s="374" t="s">
        <v>4343</v>
      </c>
      <c r="AY102" s="556">
        <v>2076300.19</v>
      </c>
      <c r="AZ102" s="375"/>
      <c r="BA102" s="375"/>
      <c r="BB102" s="556">
        <v>2076300.19</v>
      </c>
      <c r="BC102" s="375"/>
      <c r="BE102" s="374" t="s">
        <v>4342</v>
      </c>
      <c r="BF102" s="556">
        <v>4049315.61</v>
      </c>
      <c r="BG102" s="375"/>
      <c r="BH102" s="375"/>
      <c r="BI102" s="556">
        <v>4049315.61</v>
      </c>
      <c r="BJ102" s="375"/>
    </row>
    <row r="103" spans="1:62" x14ac:dyDescent="0.2">
      <c r="A103" s="384" t="s">
        <v>4340</v>
      </c>
      <c r="B103" s="385">
        <v>8097698.8700000001</v>
      </c>
      <c r="C103" s="384"/>
      <c r="D103" s="384">
        <v>1164.58</v>
      </c>
      <c r="E103" s="385">
        <v>8096534.29</v>
      </c>
      <c r="F103" s="384"/>
      <c r="H103" s="406" t="s">
        <v>4344</v>
      </c>
      <c r="I103" s="406">
        <v>9502094.8300000001</v>
      </c>
      <c r="J103" s="406"/>
      <c r="K103" s="406">
        <v>408678.44</v>
      </c>
      <c r="L103" s="406">
        <v>9093416.3900000006</v>
      </c>
      <c r="M103" s="406"/>
      <c r="O103" s="384" t="s">
        <v>4343</v>
      </c>
      <c r="P103" s="385">
        <v>2076300.19</v>
      </c>
      <c r="Q103" s="384"/>
      <c r="R103" s="384"/>
      <c r="S103" s="385">
        <v>2076300.19</v>
      </c>
      <c r="T103" s="384"/>
      <c r="V103" s="497" t="s">
        <v>4342</v>
      </c>
      <c r="W103" s="497">
        <v>4030784.85</v>
      </c>
      <c r="X103" s="497">
        <v>18530.759999999998</v>
      </c>
      <c r="Y103" s="497"/>
      <c r="Z103" s="497">
        <v>4049315.61</v>
      </c>
      <c r="AA103" s="497"/>
      <c r="AC103" t="s">
        <v>4344</v>
      </c>
      <c r="AD103" s="498">
        <v>7832925.8399999999</v>
      </c>
      <c r="AE103"/>
      <c r="AF103" s="498">
        <v>637752.49</v>
      </c>
      <c r="AG103" s="498">
        <v>7195173.3499999996</v>
      </c>
      <c r="AH103"/>
      <c r="AI103" s="538"/>
      <c r="AJ103" s="546" t="s">
        <v>4341</v>
      </c>
      <c r="AK103" s="548">
        <v>6691171.4000000004</v>
      </c>
      <c r="AL103" s="547"/>
      <c r="AM103" s="547"/>
      <c r="AN103" s="548">
        <v>6691171.4000000004</v>
      </c>
      <c r="AO103" s="547"/>
      <c r="AP103" s="538"/>
      <c r="AQ103" s="551" t="s">
        <v>4342</v>
      </c>
      <c r="AR103" s="541">
        <v>4049315.61</v>
      </c>
      <c r="AS103" s="540"/>
      <c r="AT103" s="540"/>
      <c r="AU103" s="541">
        <v>4049315.61</v>
      </c>
      <c r="AV103" s="540"/>
      <c r="AX103" s="374" t="s">
        <v>4344</v>
      </c>
      <c r="AY103" s="556">
        <v>5952837.0499999998</v>
      </c>
      <c r="AZ103" s="375"/>
      <c r="BA103" s="375"/>
      <c r="BB103" s="556">
        <v>5952837.0499999998</v>
      </c>
      <c r="BC103" s="375"/>
      <c r="BE103" s="374" t="s">
        <v>4343</v>
      </c>
      <c r="BF103" s="556">
        <v>2076300.19</v>
      </c>
      <c r="BG103" s="375"/>
      <c r="BH103" s="375"/>
      <c r="BI103" s="556">
        <v>2076300.19</v>
      </c>
      <c r="BJ103" s="375"/>
    </row>
    <row r="104" spans="1:62" x14ac:dyDescent="0.2">
      <c r="A104" s="384" t="s">
        <v>4341</v>
      </c>
      <c r="B104" s="385">
        <v>6715222.9800000004</v>
      </c>
      <c r="C104" s="384"/>
      <c r="D104" s="384">
        <v>24051.58</v>
      </c>
      <c r="E104" s="385">
        <v>6691171.4000000004</v>
      </c>
      <c r="F104" s="384"/>
      <c r="H104" s="406" t="s">
        <v>4345</v>
      </c>
      <c r="I104" s="406">
        <v>-2101710.92</v>
      </c>
      <c r="J104" s="406"/>
      <c r="K104" s="406"/>
      <c r="L104" s="406"/>
      <c r="M104" s="406">
        <v>2101710.92</v>
      </c>
      <c r="O104" s="384" t="s">
        <v>4344</v>
      </c>
      <c r="P104" s="385">
        <v>9093416.3900000006</v>
      </c>
      <c r="Q104" s="384">
        <v>177.07</v>
      </c>
      <c r="R104" s="384">
        <v>641181.17000000004</v>
      </c>
      <c r="S104" s="385">
        <v>8452412.2899999991</v>
      </c>
      <c r="T104" s="384"/>
      <c r="V104" s="497" t="s">
        <v>4343</v>
      </c>
      <c r="W104" s="497">
        <v>2076300.19</v>
      </c>
      <c r="X104" s="497"/>
      <c r="Y104" s="497"/>
      <c r="Z104" s="497">
        <v>2076300.19</v>
      </c>
      <c r="AA104" s="497"/>
      <c r="AC104" t="s">
        <v>4345</v>
      </c>
      <c r="AD104" s="498">
        <v>-2101710.92</v>
      </c>
      <c r="AE104"/>
      <c r="AF104"/>
      <c r="AG104"/>
      <c r="AH104" s="498">
        <v>2101710.92</v>
      </c>
      <c r="AI104" s="538"/>
      <c r="AJ104" s="546" t="s">
        <v>4342</v>
      </c>
      <c r="AK104" s="548">
        <v>4049315.61</v>
      </c>
      <c r="AL104" s="547"/>
      <c r="AM104" s="547"/>
      <c r="AN104" s="548">
        <v>4049315.61</v>
      </c>
      <c r="AO104" s="547"/>
      <c r="AP104" s="538"/>
      <c r="AQ104" s="551" t="s">
        <v>4343</v>
      </c>
      <c r="AR104" s="541">
        <v>2076300.19</v>
      </c>
      <c r="AS104" s="540"/>
      <c r="AT104" s="540"/>
      <c r="AU104" s="541">
        <v>2076300.19</v>
      </c>
      <c r="AV104" s="540"/>
      <c r="AX104" s="374" t="s">
        <v>4345</v>
      </c>
      <c r="AY104" s="556">
        <v>-2101710.92</v>
      </c>
      <c r="AZ104" s="375"/>
      <c r="BA104" s="375"/>
      <c r="BB104" s="375"/>
      <c r="BC104" s="556">
        <v>2101710.92</v>
      </c>
      <c r="BE104" s="374" t="s">
        <v>4344</v>
      </c>
      <c r="BF104" s="556">
        <v>5952837.0499999998</v>
      </c>
      <c r="BG104" s="375"/>
      <c r="BH104" s="375"/>
      <c r="BI104" s="556">
        <v>5952837.0499999998</v>
      </c>
      <c r="BJ104" s="375"/>
    </row>
    <row r="105" spans="1:62" x14ac:dyDescent="0.2">
      <c r="A105" s="384" t="s">
        <v>4342</v>
      </c>
      <c r="B105" s="385">
        <v>4030784.85</v>
      </c>
      <c r="C105" s="384"/>
      <c r="D105" s="384"/>
      <c r="E105" s="385">
        <v>4030784.85</v>
      </c>
      <c r="F105" s="384"/>
      <c r="H105" s="406" t="s">
        <v>4346</v>
      </c>
      <c r="I105" s="406">
        <v>-21142540.199999999</v>
      </c>
      <c r="J105" s="406"/>
      <c r="K105" s="406"/>
      <c r="L105" s="406"/>
      <c r="M105" s="406">
        <v>21142540.199999999</v>
      </c>
      <c r="O105" s="384" t="s">
        <v>4345</v>
      </c>
      <c r="P105" s="385">
        <v>-2101710.92</v>
      </c>
      <c r="Q105" s="384"/>
      <c r="R105" s="384"/>
      <c r="S105" s="385"/>
      <c r="T105" s="384">
        <v>2101710.92</v>
      </c>
      <c r="V105" s="497" t="s">
        <v>4344</v>
      </c>
      <c r="W105" s="497">
        <v>8452412.2899999991</v>
      </c>
      <c r="X105" s="497">
        <v>10</v>
      </c>
      <c r="Y105" s="497">
        <v>619496.44999999995</v>
      </c>
      <c r="Z105" s="497">
        <v>7832925.8399999999</v>
      </c>
      <c r="AA105" s="497"/>
      <c r="AC105" t="s">
        <v>4346</v>
      </c>
      <c r="AD105" s="498">
        <v>-21142540.199999999</v>
      </c>
      <c r="AE105"/>
      <c r="AF105"/>
      <c r="AG105"/>
      <c r="AH105" s="498">
        <v>21142540.199999999</v>
      </c>
      <c r="AI105" s="538"/>
      <c r="AJ105" s="546" t="s">
        <v>4343</v>
      </c>
      <c r="AK105" s="548">
        <v>2076300.19</v>
      </c>
      <c r="AL105" s="547"/>
      <c r="AM105" s="547"/>
      <c r="AN105" s="548">
        <v>2076300.19</v>
      </c>
      <c r="AO105" s="547"/>
      <c r="AP105" s="538"/>
      <c r="AQ105" s="551" t="s">
        <v>4344</v>
      </c>
      <c r="AR105" s="541">
        <v>6751665.9800000004</v>
      </c>
      <c r="AS105" s="540"/>
      <c r="AT105" s="541">
        <v>798828.93</v>
      </c>
      <c r="AU105" s="541">
        <v>5952837.0499999998</v>
      </c>
      <c r="AV105" s="540"/>
      <c r="AX105" s="374" t="s">
        <v>4346</v>
      </c>
      <c r="AY105" s="556">
        <v>-21142540.199999999</v>
      </c>
      <c r="AZ105" s="375"/>
      <c r="BA105" s="375"/>
      <c r="BB105" s="375"/>
      <c r="BC105" s="556">
        <v>21142540.199999999</v>
      </c>
      <c r="BE105" s="374" t="s">
        <v>4345</v>
      </c>
      <c r="BF105" s="556">
        <v>-2101710.92</v>
      </c>
      <c r="BG105" s="375"/>
      <c r="BH105" s="375"/>
      <c r="BI105" s="375"/>
      <c r="BJ105" s="556">
        <v>2101710.92</v>
      </c>
    </row>
    <row r="106" spans="1:62" x14ac:dyDescent="0.2">
      <c r="A106" s="384" t="s">
        <v>4343</v>
      </c>
      <c r="B106" s="385">
        <v>2076300.19</v>
      </c>
      <c r="C106" s="384"/>
      <c r="D106" s="384"/>
      <c r="E106" s="384">
        <v>2076300.19</v>
      </c>
      <c r="F106" s="385"/>
      <c r="H106" s="406" t="s">
        <v>4347</v>
      </c>
      <c r="I106" s="406">
        <v>-5156394.21</v>
      </c>
      <c r="J106" s="406"/>
      <c r="K106" s="406"/>
      <c r="L106" s="406"/>
      <c r="M106" s="406">
        <v>5156394.21</v>
      </c>
      <c r="O106" s="384" t="s">
        <v>4346</v>
      </c>
      <c r="P106" s="385">
        <v>-21142540.199999999</v>
      </c>
      <c r="Q106" s="384"/>
      <c r="R106" s="384"/>
      <c r="S106" s="384"/>
      <c r="T106" s="385">
        <v>21142540.199999999</v>
      </c>
      <c r="V106" s="497" t="s">
        <v>4345</v>
      </c>
      <c r="W106" s="497">
        <v>-2101710.92</v>
      </c>
      <c r="X106" s="497"/>
      <c r="Y106" s="497"/>
      <c r="Z106" s="497"/>
      <c r="AA106" s="497">
        <v>2101710.92</v>
      </c>
      <c r="AC106" t="s">
        <v>4347</v>
      </c>
      <c r="AD106" s="498">
        <v>-5156394.21</v>
      </c>
      <c r="AE106"/>
      <c r="AF106"/>
      <c r="AG106"/>
      <c r="AH106" s="498">
        <v>5156394.21</v>
      </c>
      <c r="AI106" s="538"/>
      <c r="AJ106" s="546" t="s">
        <v>4344</v>
      </c>
      <c r="AK106" s="548">
        <v>7195173.3499999996</v>
      </c>
      <c r="AL106" s="547"/>
      <c r="AM106" s="548">
        <v>443507.37</v>
      </c>
      <c r="AN106" s="548">
        <v>6751665.9800000004</v>
      </c>
      <c r="AO106" s="547"/>
      <c r="AP106" s="538"/>
      <c r="AQ106" s="551" t="s">
        <v>4345</v>
      </c>
      <c r="AR106" s="541">
        <v>-2101710.92</v>
      </c>
      <c r="AS106" s="540"/>
      <c r="AT106" s="540"/>
      <c r="AU106" s="540"/>
      <c r="AV106" s="541">
        <v>2101710.92</v>
      </c>
      <c r="AX106" s="374" t="s">
        <v>4347</v>
      </c>
      <c r="AY106" s="556">
        <v>-5156394.21</v>
      </c>
      <c r="AZ106" s="375"/>
      <c r="BA106" s="375"/>
      <c r="BB106" s="375"/>
      <c r="BC106" s="556">
        <v>5156394.21</v>
      </c>
      <c r="BE106" s="374" t="s">
        <v>4346</v>
      </c>
      <c r="BF106" s="556">
        <v>-21142540.199999999</v>
      </c>
      <c r="BG106" s="375"/>
      <c r="BH106" s="375"/>
      <c r="BI106" s="375"/>
      <c r="BJ106" s="556">
        <v>21142540.199999999</v>
      </c>
    </row>
    <row r="107" spans="1:62" x14ac:dyDescent="0.2">
      <c r="A107" s="384" t="s">
        <v>4344</v>
      </c>
      <c r="B107" s="385"/>
      <c r="C107" s="384">
        <v>16317622.91</v>
      </c>
      <c r="D107" s="384">
        <v>6815528.0800000001</v>
      </c>
      <c r="E107" s="385">
        <v>9502094.8300000001</v>
      </c>
      <c r="F107" s="384"/>
      <c r="H107" s="406" t="s">
        <v>4348</v>
      </c>
      <c r="I107" s="406">
        <v>-320191.39</v>
      </c>
      <c r="J107" s="406"/>
      <c r="K107" s="406"/>
      <c r="L107" s="406"/>
      <c r="M107" s="406">
        <v>320191.39</v>
      </c>
      <c r="O107" s="384" t="s">
        <v>4347</v>
      </c>
      <c r="P107" s="385">
        <v>-5156394.21</v>
      </c>
      <c r="Q107" s="384"/>
      <c r="R107" s="384"/>
      <c r="S107" s="385"/>
      <c r="T107" s="384">
        <v>5156394.21</v>
      </c>
      <c r="V107" s="497" t="s">
        <v>4346</v>
      </c>
      <c r="W107" s="497">
        <v>-21142540.199999999</v>
      </c>
      <c r="X107" s="497"/>
      <c r="Y107" s="497"/>
      <c r="Z107" s="497"/>
      <c r="AA107" s="497">
        <v>21142540.199999999</v>
      </c>
      <c r="AC107" t="s">
        <v>4348</v>
      </c>
      <c r="AD107" s="498">
        <v>-320191.39</v>
      </c>
      <c r="AE107"/>
      <c r="AF107"/>
      <c r="AG107"/>
      <c r="AH107" s="498">
        <v>320191.39</v>
      </c>
      <c r="AI107" s="538"/>
      <c r="AJ107" s="546" t="s">
        <v>4345</v>
      </c>
      <c r="AK107" s="548">
        <v>-2101710.92</v>
      </c>
      <c r="AL107" s="547"/>
      <c r="AM107" s="547"/>
      <c r="AN107" s="547"/>
      <c r="AO107" s="548">
        <v>2101710.92</v>
      </c>
      <c r="AP107" s="538"/>
      <c r="AQ107" s="551" t="s">
        <v>4346</v>
      </c>
      <c r="AR107" s="541">
        <v>-21142540.199999999</v>
      </c>
      <c r="AS107" s="540"/>
      <c r="AT107" s="540"/>
      <c r="AU107" s="540"/>
      <c r="AV107" s="541">
        <v>21142540.199999999</v>
      </c>
      <c r="AX107" s="374" t="s">
        <v>4348</v>
      </c>
      <c r="AY107" s="556">
        <v>-320191.39</v>
      </c>
      <c r="AZ107" s="375"/>
      <c r="BA107" s="375"/>
      <c r="BB107" s="375"/>
      <c r="BC107" s="556">
        <v>320191.39</v>
      </c>
      <c r="BE107" s="374" t="s">
        <v>4347</v>
      </c>
      <c r="BF107" s="556">
        <v>-5156394.21</v>
      </c>
      <c r="BG107" s="375"/>
      <c r="BH107" s="375"/>
      <c r="BI107" s="375"/>
      <c r="BJ107" s="556">
        <v>5156394.21</v>
      </c>
    </row>
    <row r="108" spans="1:62" x14ac:dyDescent="0.2">
      <c r="A108" s="384" t="s">
        <v>4345</v>
      </c>
      <c r="B108" s="385">
        <v>-1921310.04</v>
      </c>
      <c r="C108" s="384"/>
      <c r="D108" s="384">
        <v>180400.88</v>
      </c>
      <c r="E108" s="385"/>
      <c r="F108" s="384">
        <v>2101710.92</v>
      </c>
      <c r="H108" s="406" t="s">
        <v>4349</v>
      </c>
      <c r="I108" s="406">
        <v>-1255412.3999999999</v>
      </c>
      <c r="J108" s="406"/>
      <c r="K108" s="406"/>
      <c r="L108" s="406"/>
      <c r="M108" s="406">
        <v>1255412.3999999999</v>
      </c>
      <c r="O108" s="384" t="s">
        <v>4348</v>
      </c>
      <c r="P108" s="385">
        <v>-320191.39</v>
      </c>
      <c r="Q108" s="384"/>
      <c r="R108" s="384"/>
      <c r="S108" s="385"/>
      <c r="T108" s="384">
        <v>320191.39</v>
      </c>
      <c r="V108" s="497" t="s">
        <v>4347</v>
      </c>
      <c r="W108" s="497">
        <v>-5156394.21</v>
      </c>
      <c r="X108" s="497"/>
      <c r="Y108" s="497"/>
      <c r="Z108" s="497"/>
      <c r="AA108" s="497">
        <v>5156394.21</v>
      </c>
      <c r="AC108" t="s">
        <v>4349</v>
      </c>
      <c r="AD108" s="498">
        <v>-1255412.3999999999</v>
      </c>
      <c r="AE108"/>
      <c r="AF108"/>
      <c r="AG108"/>
      <c r="AH108" s="498">
        <v>1255412.3999999999</v>
      </c>
      <c r="AI108" s="538"/>
      <c r="AJ108" s="546" t="s">
        <v>4346</v>
      </c>
      <c r="AK108" s="548">
        <v>-21142540.199999999</v>
      </c>
      <c r="AL108" s="547"/>
      <c r="AM108" s="547"/>
      <c r="AN108" s="547"/>
      <c r="AO108" s="548">
        <v>21142540.199999999</v>
      </c>
      <c r="AP108" s="538"/>
      <c r="AQ108" s="551" t="s">
        <v>4347</v>
      </c>
      <c r="AR108" s="541">
        <v>-5156394.21</v>
      </c>
      <c r="AS108" s="540"/>
      <c r="AT108" s="540"/>
      <c r="AU108" s="540"/>
      <c r="AV108" s="541">
        <v>5156394.21</v>
      </c>
      <c r="AX108" s="374" t="s">
        <v>4349</v>
      </c>
      <c r="AY108" s="556">
        <v>-1255412.3999999999</v>
      </c>
      <c r="AZ108" s="375"/>
      <c r="BA108" s="375"/>
      <c r="BB108" s="375"/>
      <c r="BC108" s="556">
        <v>1255412.3999999999</v>
      </c>
      <c r="BE108" s="374" t="s">
        <v>4348</v>
      </c>
      <c r="BF108" s="556">
        <v>-320191.39</v>
      </c>
      <c r="BG108" s="375"/>
      <c r="BH108" s="375"/>
      <c r="BI108" s="375"/>
      <c r="BJ108" s="556">
        <v>320191.39</v>
      </c>
    </row>
    <row r="109" spans="1:62" x14ac:dyDescent="0.2">
      <c r="A109" s="384" t="s">
        <v>4346</v>
      </c>
      <c r="B109" s="385">
        <v>-17896106.149999999</v>
      </c>
      <c r="C109" s="384"/>
      <c r="D109" s="384">
        <v>3246434.05</v>
      </c>
      <c r="E109" s="385"/>
      <c r="F109" s="384">
        <v>21142540.199999999</v>
      </c>
      <c r="H109" s="406" t="s">
        <v>4350</v>
      </c>
      <c r="I109" s="406">
        <v>-4161142.79</v>
      </c>
      <c r="J109" s="406"/>
      <c r="K109" s="406"/>
      <c r="L109" s="406"/>
      <c r="M109" s="406">
        <v>4161142.79</v>
      </c>
      <c r="O109" s="384" t="s">
        <v>4349</v>
      </c>
      <c r="P109" s="385">
        <v>-1255412.3999999999</v>
      </c>
      <c r="Q109" s="384"/>
      <c r="R109" s="384"/>
      <c r="S109" s="385"/>
      <c r="T109" s="384">
        <v>1255412.3999999999</v>
      </c>
      <c r="V109" s="497" t="s">
        <v>4348</v>
      </c>
      <c r="W109" s="497">
        <v>-320191.39</v>
      </c>
      <c r="X109" s="497"/>
      <c r="Y109" s="497"/>
      <c r="Z109" s="497"/>
      <c r="AA109" s="497">
        <v>320191.39</v>
      </c>
      <c r="AC109" t="s">
        <v>4350</v>
      </c>
      <c r="AD109" s="498">
        <v>-4161142.79</v>
      </c>
      <c r="AE109"/>
      <c r="AF109"/>
      <c r="AG109"/>
      <c r="AH109" s="498">
        <v>4161142.79</v>
      </c>
      <c r="AI109" s="538"/>
      <c r="AJ109" s="546" t="s">
        <v>4347</v>
      </c>
      <c r="AK109" s="548">
        <v>-5156394.21</v>
      </c>
      <c r="AL109" s="547"/>
      <c r="AM109" s="547"/>
      <c r="AN109" s="547"/>
      <c r="AO109" s="548">
        <v>5156394.21</v>
      </c>
      <c r="AP109" s="538"/>
      <c r="AQ109" s="551" t="s">
        <v>4348</v>
      </c>
      <c r="AR109" s="541">
        <v>-320191.39</v>
      </c>
      <c r="AS109" s="540"/>
      <c r="AT109" s="540"/>
      <c r="AU109" s="540"/>
      <c r="AV109" s="541">
        <v>320191.39</v>
      </c>
      <c r="AX109" s="374" t="s">
        <v>4350</v>
      </c>
      <c r="AY109" s="556">
        <v>-4161142.79</v>
      </c>
      <c r="AZ109" s="375"/>
      <c r="BA109" s="375"/>
      <c r="BB109" s="375"/>
      <c r="BC109" s="556">
        <v>4161142.79</v>
      </c>
      <c r="BE109" s="374" t="s">
        <v>4349</v>
      </c>
      <c r="BF109" s="556">
        <v>-1255412.3999999999</v>
      </c>
      <c r="BG109" s="375"/>
      <c r="BH109" s="375"/>
      <c r="BI109" s="375"/>
      <c r="BJ109" s="556">
        <v>1255412.3999999999</v>
      </c>
    </row>
    <row r="110" spans="1:62" x14ac:dyDescent="0.2">
      <c r="A110" s="384" t="s">
        <v>4347</v>
      </c>
      <c r="B110" s="385">
        <v>-5156394.21</v>
      </c>
      <c r="C110" s="384"/>
      <c r="D110" s="384"/>
      <c r="E110" s="385"/>
      <c r="F110" s="384">
        <v>5156394.21</v>
      </c>
      <c r="H110" s="406" t="s">
        <v>4351</v>
      </c>
      <c r="I110" s="406">
        <v>-11338083.869999999</v>
      </c>
      <c r="J110" s="406"/>
      <c r="K110" s="406"/>
      <c r="L110" s="406"/>
      <c r="M110" s="406">
        <v>11338083.869999999</v>
      </c>
      <c r="O110" s="384" t="s">
        <v>4350</v>
      </c>
      <c r="P110" s="385">
        <v>-4161142.79</v>
      </c>
      <c r="Q110" s="384"/>
      <c r="R110" s="384"/>
      <c r="S110" s="385"/>
      <c r="T110" s="384">
        <v>4161142.79</v>
      </c>
      <c r="V110" s="497" t="s">
        <v>4349</v>
      </c>
      <c r="W110" s="497">
        <v>-1255412.3999999999</v>
      </c>
      <c r="X110" s="497"/>
      <c r="Y110" s="497"/>
      <c r="Z110" s="497"/>
      <c r="AA110" s="497">
        <v>1255412.3999999999</v>
      </c>
      <c r="AC110" t="s">
        <v>4351</v>
      </c>
      <c r="AD110" s="498">
        <v>-11338083.869999999</v>
      </c>
      <c r="AE110"/>
      <c r="AF110"/>
      <c r="AG110"/>
      <c r="AH110" s="498">
        <v>11338083.869999999</v>
      </c>
      <c r="AI110" s="538"/>
      <c r="AJ110" s="546" t="s">
        <v>4348</v>
      </c>
      <c r="AK110" s="548">
        <v>-320191.39</v>
      </c>
      <c r="AL110" s="547"/>
      <c r="AM110" s="547"/>
      <c r="AN110" s="547"/>
      <c r="AO110" s="548">
        <v>320191.39</v>
      </c>
      <c r="AP110" s="538"/>
      <c r="AQ110" s="551" t="s">
        <v>4349</v>
      </c>
      <c r="AR110" s="541">
        <v>-1255412.3999999999</v>
      </c>
      <c r="AS110" s="540"/>
      <c r="AT110" s="540"/>
      <c r="AU110" s="540"/>
      <c r="AV110" s="541">
        <v>1255412.3999999999</v>
      </c>
      <c r="AX110" s="374" t="s">
        <v>4351</v>
      </c>
      <c r="AY110" s="556">
        <v>-11338083.869999999</v>
      </c>
      <c r="AZ110" s="375"/>
      <c r="BA110" s="375"/>
      <c r="BB110" s="375"/>
      <c r="BC110" s="556">
        <v>11338083.869999999</v>
      </c>
      <c r="BE110" s="374" t="s">
        <v>4350</v>
      </c>
      <c r="BF110" s="556">
        <v>-4161142.79</v>
      </c>
      <c r="BG110" s="375"/>
      <c r="BH110" s="375"/>
      <c r="BI110" s="375"/>
      <c r="BJ110" s="556">
        <v>4161142.79</v>
      </c>
    </row>
    <row r="111" spans="1:62" x14ac:dyDescent="0.2">
      <c r="A111" s="384" t="s">
        <v>4348</v>
      </c>
      <c r="B111" s="385">
        <v>-320191.39</v>
      </c>
      <c r="C111" s="384"/>
      <c r="D111" s="384"/>
      <c r="E111" s="385"/>
      <c r="F111" s="384">
        <v>320191.39</v>
      </c>
      <c r="H111" s="406" t="s">
        <v>4352</v>
      </c>
      <c r="I111" s="406">
        <v>-163000</v>
      </c>
      <c r="J111" s="406"/>
      <c r="K111" s="406"/>
      <c r="L111" s="406"/>
      <c r="M111" s="406">
        <v>163000</v>
      </c>
      <c r="O111" s="384" t="s">
        <v>4351</v>
      </c>
      <c r="P111" s="385">
        <v>-11338083.869999999</v>
      </c>
      <c r="Q111" s="384"/>
      <c r="R111" s="384"/>
      <c r="S111" s="385"/>
      <c r="T111" s="384">
        <v>11338083.869999999</v>
      </c>
      <c r="V111" s="497" t="s">
        <v>4350</v>
      </c>
      <c r="W111" s="497">
        <v>-4161142.79</v>
      </c>
      <c r="X111" s="497"/>
      <c r="Y111" s="497"/>
      <c r="Z111" s="497"/>
      <c r="AA111" s="497">
        <v>4161142.79</v>
      </c>
      <c r="AC111" t="s">
        <v>4352</v>
      </c>
      <c r="AD111" s="498">
        <v>-163000</v>
      </c>
      <c r="AE111"/>
      <c r="AF111"/>
      <c r="AG111"/>
      <c r="AH111" s="498">
        <v>163000</v>
      </c>
      <c r="AI111" s="538"/>
      <c r="AJ111" s="546" t="s">
        <v>4349</v>
      </c>
      <c r="AK111" s="548">
        <v>-1255412.3999999999</v>
      </c>
      <c r="AL111" s="547"/>
      <c r="AM111" s="547"/>
      <c r="AN111" s="547"/>
      <c r="AO111" s="548">
        <v>1255412.3999999999</v>
      </c>
      <c r="AP111" s="538"/>
      <c r="AQ111" s="551" t="s">
        <v>4350</v>
      </c>
      <c r="AR111" s="541">
        <v>-4161142.79</v>
      </c>
      <c r="AS111" s="540"/>
      <c r="AT111" s="540"/>
      <c r="AU111" s="540"/>
      <c r="AV111" s="541">
        <v>4161142.79</v>
      </c>
      <c r="AX111" s="374" t="s">
        <v>4352</v>
      </c>
      <c r="AY111" s="556">
        <v>-163000</v>
      </c>
      <c r="AZ111" s="375"/>
      <c r="BA111" s="375"/>
      <c r="BB111" s="375"/>
      <c r="BC111" s="556">
        <v>163000</v>
      </c>
      <c r="BE111" s="374" t="s">
        <v>4351</v>
      </c>
      <c r="BF111" s="556">
        <v>-11338083.869999999</v>
      </c>
      <c r="BG111" s="375"/>
      <c r="BH111" s="375"/>
      <c r="BI111" s="375"/>
      <c r="BJ111" s="556">
        <v>11338083.869999999</v>
      </c>
    </row>
    <row r="112" spans="1:62" x14ac:dyDescent="0.2">
      <c r="A112" s="384" t="s">
        <v>4349</v>
      </c>
      <c r="B112" s="385">
        <v>-1255412.3999999999</v>
      </c>
      <c r="C112" s="384"/>
      <c r="D112" s="384"/>
      <c r="E112" s="385"/>
      <c r="F112" s="384">
        <v>1255412.3999999999</v>
      </c>
      <c r="H112" s="406" t="s">
        <v>4353</v>
      </c>
      <c r="I112" s="406">
        <v>-5081979.58</v>
      </c>
      <c r="J112" s="406"/>
      <c r="K112" s="406"/>
      <c r="L112" s="406"/>
      <c r="M112" s="406">
        <v>5081979.58</v>
      </c>
      <c r="O112" s="384" t="s">
        <v>4352</v>
      </c>
      <c r="P112" s="385">
        <v>-163000</v>
      </c>
      <c r="Q112" s="384"/>
      <c r="R112" s="384"/>
      <c r="S112" s="385"/>
      <c r="T112" s="384">
        <v>163000</v>
      </c>
      <c r="V112" s="497" t="s">
        <v>4351</v>
      </c>
      <c r="W112" s="497">
        <v>-11338083.869999999</v>
      </c>
      <c r="X112" s="497"/>
      <c r="Y112" s="497"/>
      <c r="Z112" s="497"/>
      <c r="AA112" s="497">
        <v>11338083.869999999</v>
      </c>
      <c r="AC112" t="s">
        <v>4353</v>
      </c>
      <c r="AD112" s="498">
        <v>-5081979.58</v>
      </c>
      <c r="AE112"/>
      <c r="AF112"/>
      <c r="AG112"/>
      <c r="AH112" s="498">
        <v>5081979.58</v>
      </c>
      <c r="AI112" s="538"/>
      <c r="AJ112" s="546" t="s">
        <v>4350</v>
      </c>
      <c r="AK112" s="548">
        <v>-4161142.79</v>
      </c>
      <c r="AL112" s="547"/>
      <c r="AM112" s="547"/>
      <c r="AN112" s="547"/>
      <c r="AO112" s="548">
        <v>4161142.79</v>
      </c>
      <c r="AP112" s="538"/>
      <c r="AQ112" s="551" t="s">
        <v>4351</v>
      </c>
      <c r="AR112" s="541">
        <v>-11338083.869999999</v>
      </c>
      <c r="AS112" s="540"/>
      <c r="AT112" s="540"/>
      <c r="AU112" s="540"/>
      <c r="AV112" s="541">
        <v>11338083.869999999</v>
      </c>
      <c r="AX112" s="374" t="s">
        <v>4353</v>
      </c>
      <c r="AY112" s="556">
        <v>-5081979.58</v>
      </c>
      <c r="AZ112" s="375"/>
      <c r="BA112" s="375"/>
      <c r="BB112" s="375"/>
      <c r="BC112" s="556">
        <v>5081979.58</v>
      </c>
      <c r="BE112" s="374" t="s">
        <v>4352</v>
      </c>
      <c r="BF112" s="556">
        <v>-163000</v>
      </c>
      <c r="BG112" s="375"/>
      <c r="BH112" s="375"/>
      <c r="BI112" s="375"/>
      <c r="BJ112" s="556">
        <v>163000</v>
      </c>
    </row>
    <row r="113" spans="1:62" x14ac:dyDescent="0.2">
      <c r="A113" s="384" t="s">
        <v>4350</v>
      </c>
      <c r="B113" s="384">
        <v>-4161142.79</v>
      </c>
      <c r="C113" s="385"/>
      <c r="D113" s="385"/>
      <c r="E113" s="385"/>
      <c r="F113" s="384">
        <v>4161142.79</v>
      </c>
      <c r="H113" s="406" t="s">
        <v>4354</v>
      </c>
      <c r="I113" s="406">
        <v>-304033.56</v>
      </c>
      <c r="J113" s="406"/>
      <c r="K113" s="406"/>
      <c r="L113" s="406"/>
      <c r="M113" s="406">
        <v>304033.56</v>
      </c>
      <c r="O113" s="384" t="s">
        <v>4353</v>
      </c>
      <c r="P113" s="384">
        <v>-5081979.58</v>
      </c>
      <c r="Q113" s="385"/>
      <c r="R113" s="385"/>
      <c r="S113" s="385"/>
      <c r="T113" s="384">
        <v>5081979.58</v>
      </c>
      <c r="V113" s="497" t="s">
        <v>4352</v>
      </c>
      <c r="W113" s="497">
        <v>-163000</v>
      </c>
      <c r="X113" s="497"/>
      <c r="Y113" s="497"/>
      <c r="Z113" s="497"/>
      <c r="AA113" s="497">
        <v>163000</v>
      </c>
      <c r="AC113" t="s">
        <v>4354</v>
      </c>
      <c r="AD113" s="498">
        <v>-304033.56</v>
      </c>
      <c r="AE113"/>
      <c r="AF113"/>
      <c r="AG113"/>
      <c r="AH113" s="498">
        <v>304033.56</v>
      </c>
      <c r="AI113" s="538"/>
      <c r="AJ113" s="546" t="s">
        <v>4351</v>
      </c>
      <c r="AK113" s="548">
        <v>-11338083.869999999</v>
      </c>
      <c r="AL113" s="547"/>
      <c r="AM113" s="547"/>
      <c r="AN113" s="547"/>
      <c r="AO113" s="548">
        <v>11338083.869999999</v>
      </c>
      <c r="AP113" s="538"/>
      <c r="AQ113" s="551" t="s">
        <v>4352</v>
      </c>
      <c r="AR113" s="541">
        <v>-163000</v>
      </c>
      <c r="AS113" s="540"/>
      <c r="AT113" s="540"/>
      <c r="AU113" s="540"/>
      <c r="AV113" s="541">
        <v>163000</v>
      </c>
      <c r="AX113" s="374" t="s">
        <v>4354</v>
      </c>
      <c r="AY113" s="556">
        <v>-304033.56</v>
      </c>
      <c r="AZ113" s="375"/>
      <c r="BA113" s="375"/>
      <c r="BB113" s="375"/>
      <c r="BC113" s="556">
        <v>304033.56</v>
      </c>
      <c r="BE113" s="374" t="s">
        <v>4353</v>
      </c>
      <c r="BF113" s="556">
        <v>-5081979.58</v>
      </c>
      <c r="BG113" s="375"/>
      <c r="BH113" s="375"/>
      <c r="BI113" s="375"/>
      <c r="BJ113" s="556">
        <v>5081979.58</v>
      </c>
    </row>
    <row r="114" spans="1:62" x14ac:dyDescent="0.2">
      <c r="A114" s="384" t="s">
        <v>4351</v>
      </c>
      <c r="B114" s="385">
        <v>-11338083.869999999</v>
      </c>
      <c r="C114" s="384"/>
      <c r="D114" s="384"/>
      <c r="E114" s="384"/>
      <c r="F114" s="385">
        <v>11338083.869999999</v>
      </c>
      <c r="H114" s="406" t="s">
        <v>4355</v>
      </c>
      <c r="I114" s="406">
        <v>-360989.12</v>
      </c>
      <c r="J114" s="406"/>
      <c r="K114" s="406"/>
      <c r="L114" s="406"/>
      <c r="M114" s="406">
        <v>360989.12</v>
      </c>
      <c r="O114" s="384" t="s">
        <v>4354</v>
      </c>
      <c r="P114" s="385">
        <v>-304033.56</v>
      </c>
      <c r="Q114" s="384"/>
      <c r="R114" s="384"/>
      <c r="S114" s="384"/>
      <c r="T114" s="385">
        <v>304033.56</v>
      </c>
      <c r="V114" s="497" t="s">
        <v>4353</v>
      </c>
      <c r="W114" s="497">
        <v>-5081979.58</v>
      </c>
      <c r="X114" s="497"/>
      <c r="Y114" s="497"/>
      <c r="Z114" s="497"/>
      <c r="AA114" s="497">
        <v>5081979.58</v>
      </c>
      <c r="AC114" t="s">
        <v>4355</v>
      </c>
      <c r="AD114" s="498">
        <v>-360989.12</v>
      </c>
      <c r="AE114"/>
      <c r="AF114"/>
      <c r="AG114"/>
      <c r="AH114" s="498">
        <v>360989.12</v>
      </c>
      <c r="AI114" s="538"/>
      <c r="AJ114" s="546" t="s">
        <v>4352</v>
      </c>
      <c r="AK114" s="548">
        <v>-163000</v>
      </c>
      <c r="AL114" s="547"/>
      <c r="AM114" s="547"/>
      <c r="AN114" s="547"/>
      <c r="AO114" s="548">
        <v>163000</v>
      </c>
      <c r="AP114" s="538"/>
      <c r="AQ114" s="551" t="s">
        <v>4353</v>
      </c>
      <c r="AR114" s="541">
        <v>-5081979.58</v>
      </c>
      <c r="AS114" s="540"/>
      <c r="AT114" s="540"/>
      <c r="AU114" s="540"/>
      <c r="AV114" s="541">
        <v>5081979.58</v>
      </c>
      <c r="AX114" s="374" t="s">
        <v>4355</v>
      </c>
      <c r="AY114" s="556">
        <v>-360989.12</v>
      </c>
      <c r="AZ114" s="375"/>
      <c r="BA114" s="375"/>
      <c r="BB114" s="375"/>
      <c r="BC114" s="556">
        <v>360989.12</v>
      </c>
      <c r="BE114" s="374" t="s">
        <v>4354</v>
      </c>
      <c r="BF114" s="556">
        <v>-304033.56</v>
      </c>
      <c r="BG114" s="375"/>
      <c r="BH114" s="375"/>
      <c r="BI114" s="375"/>
      <c r="BJ114" s="556">
        <v>304033.56</v>
      </c>
    </row>
    <row r="115" spans="1:62" x14ac:dyDescent="0.2">
      <c r="A115" s="384" t="s">
        <v>4352</v>
      </c>
      <c r="B115" s="385">
        <v>-163000</v>
      </c>
      <c r="C115" s="384"/>
      <c r="D115" s="385"/>
      <c r="E115" s="384"/>
      <c r="F115" s="385">
        <v>163000</v>
      </c>
      <c r="H115" s="406" t="s">
        <v>4356</v>
      </c>
      <c r="I115" s="406">
        <v>-116987.46</v>
      </c>
      <c r="J115" s="406"/>
      <c r="K115" s="406"/>
      <c r="L115" s="406"/>
      <c r="M115" s="406">
        <v>116987.46</v>
      </c>
      <c r="O115" s="384" t="s">
        <v>4355</v>
      </c>
      <c r="P115" s="385">
        <v>-360989.12</v>
      </c>
      <c r="Q115" s="384"/>
      <c r="R115" s="385"/>
      <c r="S115" s="384"/>
      <c r="T115" s="385">
        <v>360989.12</v>
      </c>
      <c r="V115" s="497" t="s">
        <v>4354</v>
      </c>
      <c r="W115" s="497">
        <v>-304033.56</v>
      </c>
      <c r="X115" s="497"/>
      <c r="Y115" s="497"/>
      <c r="Z115" s="497"/>
      <c r="AA115" s="497">
        <v>304033.56</v>
      </c>
      <c r="AC115" t="s">
        <v>4356</v>
      </c>
      <c r="AD115" s="498">
        <v>-116987.46</v>
      </c>
      <c r="AE115"/>
      <c r="AF115"/>
      <c r="AG115"/>
      <c r="AH115" s="498">
        <v>116987.46</v>
      </c>
      <c r="AI115" s="538"/>
      <c r="AJ115" s="546" t="s">
        <v>4353</v>
      </c>
      <c r="AK115" s="548">
        <v>-5081979.58</v>
      </c>
      <c r="AL115" s="547"/>
      <c r="AM115" s="547"/>
      <c r="AN115" s="547"/>
      <c r="AO115" s="548">
        <v>5081979.58</v>
      </c>
      <c r="AP115" s="538"/>
      <c r="AQ115" s="551" t="s">
        <v>4354</v>
      </c>
      <c r="AR115" s="541">
        <v>-304033.56</v>
      </c>
      <c r="AS115" s="540"/>
      <c r="AT115" s="540"/>
      <c r="AU115" s="540"/>
      <c r="AV115" s="541">
        <v>304033.56</v>
      </c>
      <c r="AX115" s="374" t="s">
        <v>4356</v>
      </c>
      <c r="AY115" s="556">
        <v>-116987.46</v>
      </c>
      <c r="AZ115" s="375"/>
      <c r="BA115" s="375"/>
      <c r="BB115" s="375"/>
      <c r="BC115" s="556">
        <v>116987.46</v>
      </c>
      <c r="BE115" s="374" t="s">
        <v>4355</v>
      </c>
      <c r="BF115" s="556">
        <v>-360989.12</v>
      </c>
      <c r="BG115" s="375"/>
      <c r="BH115" s="375"/>
      <c r="BI115" s="375"/>
      <c r="BJ115" s="556">
        <v>360989.12</v>
      </c>
    </row>
    <row r="116" spans="1:62" x14ac:dyDescent="0.2">
      <c r="A116" s="384" t="s">
        <v>4353</v>
      </c>
      <c r="B116" s="385">
        <v>-5081979.58</v>
      </c>
      <c r="C116" s="384"/>
      <c r="D116" s="384"/>
      <c r="E116" s="384"/>
      <c r="F116" s="385">
        <v>5081979.58</v>
      </c>
      <c r="H116" s="406" t="s">
        <v>4357</v>
      </c>
      <c r="I116" s="406">
        <v>-247283.79</v>
      </c>
      <c r="J116" s="406"/>
      <c r="K116" s="406"/>
      <c r="L116" s="406"/>
      <c r="M116" s="406">
        <v>247283.79</v>
      </c>
      <c r="O116" s="384" t="s">
        <v>4356</v>
      </c>
      <c r="P116" s="385">
        <v>-116987.46</v>
      </c>
      <c r="Q116" s="384"/>
      <c r="R116" s="384"/>
      <c r="S116" s="384"/>
      <c r="T116" s="385">
        <v>116987.46</v>
      </c>
      <c r="V116" s="497" t="s">
        <v>4355</v>
      </c>
      <c r="W116" s="497">
        <v>-360989.12</v>
      </c>
      <c r="X116" s="497"/>
      <c r="Y116" s="497"/>
      <c r="Z116" s="497"/>
      <c r="AA116" s="497">
        <v>360989.12</v>
      </c>
      <c r="AC116" t="s">
        <v>4357</v>
      </c>
      <c r="AD116" s="498">
        <v>-247283.79</v>
      </c>
      <c r="AE116"/>
      <c r="AF116"/>
      <c r="AG116"/>
      <c r="AH116" s="498">
        <v>247283.79</v>
      </c>
      <c r="AI116" s="538"/>
      <c r="AJ116" s="546" t="s">
        <v>4354</v>
      </c>
      <c r="AK116" s="548">
        <v>-304033.56</v>
      </c>
      <c r="AL116" s="547"/>
      <c r="AM116" s="547"/>
      <c r="AN116" s="547"/>
      <c r="AO116" s="548">
        <v>304033.56</v>
      </c>
      <c r="AP116" s="538"/>
      <c r="AQ116" s="551" t="s">
        <v>4355</v>
      </c>
      <c r="AR116" s="541">
        <v>-360989.12</v>
      </c>
      <c r="AS116" s="540"/>
      <c r="AT116" s="540"/>
      <c r="AU116" s="540"/>
      <c r="AV116" s="541">
        <v>360989.12</v>
      </c>
      <c r="AX116" s="374" t="s">
        <v>4357</v>
      </c>
      <c r="AY116" s="556">
        <v>-247283.79</v>
      </c>
      <c r="AZ116" s="375"/>
      <c r="BA116" s="375"/>
      <c r="BB116" s="375"/>
      <c r="BC116" s="556">
        <v>247283.79</v>
      </c>
      <c r="BE116" s="374" t="s">
        <v>4356</v>
      </c>
      <c r="BF116" s="556">
        <v>-116987.46</v>
      </c>
      <c r="BG116" s="375"/>
      <c r="BH116" s="375"/>
      <c r="BI116" s="375"/>
      <c r="BJ116" s="556">
        <v>116987.46</v>
      </c>
    </row>
    <row r="117" spans="1:62" x14ac:dyDescent="0.2">
      <c r="A117" s="384" t="s">
        <v>4354</v>
      </c>
      <c r="B117" s="385">
        <v>-304033.56</v>
      </c>
      <c r="C117" s="384"/>
      <c r="D117" s="384"/>
      <c r="E117" s="384"/>
      <c r="F117" s="385">
        <v>304033.56</v>
      </c>
      <c r="H117" s="406" t="s">
        <v>4358</v>
      </c>
      <c r="I117" s="406">
        <v>-802350.3</v>
      </c>
      <c r="J117" s="406"/>
      <c r="K117" s="406"/>
      <c r="L117" s="406"/>
      <c r="M117" s="406">
        <v>802350.3</v>
      </c>
      <c r="O117" s="384" t="s">
        <v>4357</v>
      </c>
      <c r="P117" s="385">
        <v>-247283.79</v>
      </c>
      <c r="Q117" s="384"/>
      <c r="R117" s="384"/>
      <c r="S117" s="384"/>
      <c r="T117" s="385">
        <v>247283.79</v>
      </c>
      <c r="V117" s="497" t="s">
        <v>4356</v>
      </c>
      <c r="W117" s="497">
        <v>-116987.46</v>
      </c>
      <c r="X117" s="497"/>
      <c r="Y117" s="497"/>
      <c r="Z117" s="497"/>
      <c r="AA117" s="497">
        <v>116987.46</v>
      </c>
      <c r="AC117" t="s">
        <v>4358</v>
      </c>
      <c r="AD117" s="498">
        <v>-802350.3</v>
      </c>
      <c r="AE117"/>
      <c r="AF117"/>
      <c r="AG117"/>
      <c r="AH117" s="498">
        <v>802350.3</v>
      </c>
      <c r="AI117" s="538"/>
      <c r="AJ117" s="546" t="s">
        <v>4355</v>
      </c>
      <c r="AK117" s="548">
        <v>-360989.12</v>
      </c>
      <c r="AL117" s="547"/>
      <c r="AM117" s="547"/>
      <c r="AN117" s="547"/>
      <c r="AO117" s="548">
        <v>360989.12</v>
      </c>
      <c r="AP117" s="538"/>
      <c r="AQ117" s="551" t="s">
        <v>4356</v>
      </c>
      <c r="AR117" s="541">
        <v>-116987.46</v>
      </c>
      <c r="AS117" s="540"/>
      <c r="AT117" s="540"/>
      <c r="AU117" s="540"/>
      <c r="AV117" s="541">
        <v>116987.46</v>
      </c>
      <c r="AX117" s="374" t="s">
        <v>4358</v>
      </c>
      <c r="AY117" s="556">
        <v>-802350.3</v>
      </c>
      <c r="AZ117" s="375"/>
      <c r="BA117" s="375"/>
      <c r="BB117" s="375"/>
      <c r="BC117" s="556">
        <v>802350.3</v>
      </c>
      <c r="BE117" s="374" t="s">
        <v>4357</v>
      </c>
      <c r="BF117" s="556">
        <v>-247283.79</v>
      </c>
      <c r="BG117" s="375"/>
      <c r="BH117" s="375"/>
      <c r="BI117" s="375"/>
      <c r="BJ117" s="556">
        <v>247283.79</v>
      </c>
    </row>
    <row r="118" spans="1:62" x14ac:dyDescent="0.2">
      <c r="A118" s="384" t="s">
        <v>4355</v>
      </c>
      <c r="B118" s="385">
        <v>-360989.12</v>
      </c>
      <c r="C118" s="384"/>
      <c r="D118" s="384"/>
      <c r="E118" s="384"/>
      <c r="F118" s="385">
        <v>360989.12</v>
      </c>
      <c r="H118" s="406" t="s">
        <v>4359</v>
      </c>
      <c r="I118" s="406">
        <v>-4476261.24</v>
      </c>
      <c r="J118" s="406"/>
      <c r="K118" s="406"/>
      <c r="L118" s="406"/>
      <c r="M118" s="406">
        <v>4476261.24</v>
      </c>
      <c r="O118" s="384" t="s">
        <v>4358</v>
      </c>
      <c r="P118" s="385">
        <v>-802350.3</v>
      </c>
      <c r="Q118" s="384"/>
      <c r="R118" s="384"/>
      <c r="S118" s="384"/>
      <c r="T118" s="385">
        <v>802350.3</v>
      </c>
      <c r="V118" s="497" t="s">
        <v>4357</v>
      </c>
      <c r="W118" s="497">
        <v>-247283.79</v>
      </c>
      <c r="X118" s="497"/>
      <c r="Y118" s="497"/>
      <c r="Z118" s="497"/>
      <c r="AA118" s="497">
        <v>247283.79</v>
      </c>
      <c r="AC118" t="s">
        <v>4359</v>
      </c>
      <c r="AD118" s="498">
        <v>-4476261.24</v>
      </c>
      <c r="AE118"/>
      <c r="AF118"/>
      <c r="AG118"/>
      <c r="AH118" s="498">
        <v>4476261.24</v>
      </c>
      <c r="AI118" s="538"/>
      <c r="AJ118" s="546" t="s">
        <v>4356</v>
      </c>
      <c r="AK118" s="548">
        <v>-116987.46</v>
      </c>
      <c r="AL118" s="547"/>
      <c r="AM118" s="547"/>
      <c r="AN118" s="547"/>
      <c r="AO118" s="548">
        <v>116987.46</v>
      </c>
      <c r="AP118" s="538"/>
      <c r="AQ118" s="551" t="s">
        <v>4357</v>
      </c>
      <c r="AR118" s="541">
        <v>-247283.79</v>
      </c>
      <c r="AS118" s="540"/>
      <c r="AT118" s="540"/>
      <c r="AU118" s="540"/>
      <c r="AV118" s="541">
        <v>247283.79</v>
      </c>
      <c r="AX118" s="374" t="s">
        <v>4359</v>
      </c>
      <c r="AY118" s="556">
        <v>-4476261.24</v>
      </c>
      <c r="AZ118" s="375"/>
      <c r="BA118" s="375"/>
      <c r="BB118" s="375"/>
      <c r="BC118" s="556">
        <v>4476261.24</v>
      </c>
      <c r="BE118" s="374" t="s">
        <v>4358</v>
      </c>
      <c r="BF118" s="556">
        <v>-802350.3</v>
      </c>
      <c r="BG118" s="375"/>
      <c r="BH118" s="556">
        <v>93768.75</v>
      </c>
      <c r="BI118" s="375"/>
      <c r="BJ118" s="556">
        <v>896119.05</v>
      </c>
    </row>
    <row r="119" spans="1:62" x14ac:dyDescent="0.2">
      <c r="A119" s="384" t="s">
        <v>4356</v>
      </c>
      <c r="B119" s="385">
        <v>-116987.46</v>
      </c>
      <c r="C119" s="384"/>
      <c r="D119" s="384"/>
      <c r="E119" s="384"/>
      <c r="F119" s="385">
        <v>116987.46</v>
      </c>
      <c r="H119" s="406" t="s">
        <v>4360</v>
      </c>
      <c r="I119" s="406">
        <v>-187127.94</v>
      </c>
      <c r="J119" s="406"/>
      <c r="K119" s="406"/>
      <c r="L119" s="406"/>
      <c r="M119" s="406">
        <v>187127.94</v>
      </c>
      <c r="O119" s="384" t="s">
        <v>4359</v>
      </c>
      <c r="P119" s="385">
        <v>-4476261.24</v>
      </c>
      <c r="Q119" s="384"/>
      <c r="R119" s="384"/>
      <c r="S119" s="384"/>
      <c r="T119" s="385">
        <v>4476261.24</v>
      </c>
      <c r="V119" s="497" t="s">
        <v>4358</v>
      </c>
      <c r="W119" s="497">
        <v>-802350.3</v>
      </c>
      <c r="X119" s="497"/>
      <c r="Y119" s="497"/>
      <c r="Z119" s="497"/>
      <c r="AA119" s="497">
        <v>802350.3</v>
      </c>
      <c r="AC119" t="s">
        <v>4360</v>
      </c>
      <c r="AD119" s="498">
        <v>-187127.94</v>
      </c>
      <c r="AE119"/>
      <c r="AF119"/>
      <c r="AG119"/>
      <c r="AH119" s="498">
        <v>187127.94</v>
      </c>
      <c r="AI119" s="538"/>
      <c r="AJ119" s="546" t="s">
        <v>4357</v>
      </c>
      <c r="AK119" s="548">
        <v>-247283.79</v>
      </c>
      <c r="AL119" s="547"/>
      <c r="AM119" s="547"/>
      <c r="AN119" s="547"/>
      <c r="AO119" s="548">
        <v>247283.79</v>
      </c>
      <c r="AP119" s="538"/>
      <c r="AQ119" s="551" t="s">
        <v>4358</v>
      </c>
      <c r="AR119" s="541">
        <v>-802350.3</v>
      </c>
      <c r="AS119" s="540"/>
      <c r="AT119" s="540"/>
      <c r="AU119" s="540"/>
      <c r="AV119" s="541">
        <v>802350.3</v>
      </c>
      <c r="AX119" s="374" t="s">
        <v>4360</v>
      </c>
      <c r="AY119" s="556">
        <v>-187127.94</v>
      </c>
      <c r="AZ119" s="375"/>
      <c r="BA119" s="375"/>
      <c r="BB119" s="375"/>
      <c r="BC119" s="556">
        <v>187127.94</v>
      </c>
      <c r="BE119" s="374" t="s">
        <v>4359</v>
      </c>
      <c r="BF119" s="556">
        <v>-4476261.24</v>
      </c>
      <c r="BG119" s="556">
        <v>1019.27</v>
      </c>
      <c r="BH119" s="556">
        <v>2038.54</v>
      </c>
      <c r="BI119" s="375"/>
      <c r="BJ119" s="556">
        <v>4477280.51</v>
      </c>
    </row>
    <row r="120" spans="1:62" x14ac:dyDescent="0.2">
      <c r="A120" s="384" t="s">
        <v>4357</v>
      </c>
      <c r="B120" s="385">
        <v>-247283.79</v>
      </c>
      <c r="C120" s="384"/>
      <c r="D120" s="384"/>
      <c r="E120" s="384"/>
      <c r="F120" s="385">
        <v>247283.79</v>
      </c>
      <c r="H120" s="406" t="s">
        <v>4361</v>
      </c>
      <c r="I120" s="406">
        <v>-304176.65000000002</v>
      </c>
      <c r="J120" s="406"/>
      <c r="K120" s="406"/>
      <c r="L120" s="406"/>
      <c r="M120" s="406">
        <v>304176.65000000002</v>
      </c>
      <c r="O120" s="384" t="s">
        <v>4360</v>
      </c>
      <c r="P120" s="385">
        <v>-187127.94</v>
      </c>
      <c r="Q120" s="384"/>
      <c r="R120" s="384"/>
      <c r="S120" s="384"/>
      <c r="T120" s="385">
        <v>187127.94</v>
      </c>
      <c r="V120" s="497" t="s">
        <v>4359</v>
      </c>
      <c r="W120" s="497">
        <v>-4476261.24</v>
      </c>
      <c r="X120" s="497"/>
      <c r="Y120" s="497"/>
      <c r="Z120" s="497"/>
      <c r="AA120" s="497">
        <v>4476261.24</v>
      </c>
      <c r="AC120" t="s">
        <v>4361</v>
      </c>
      <c r="AD120" s="498">
        <v>-304176.65000000002</v>
      </c>
      <c r="AE120"/>
      <c r="AF120"/>
      <c r="AG120"/>
      <c r="AH120" s="498">
        <v>304176.65000000002</v>
      </c>
      <c r="AI120" s="538"/>
      <c r="AJ120" s="546" t="s">
        <v>4358</v>
      </c>
      <c r="AK120" s="548">
        <v>-802350.3</v>
      </c>
      <c r="AL120" s="547"/>
      <c r="AM120" s="547"/>
      <c r="AN120" s="547"/>
      <c r="AO120" s="548">
        <v>802350.3</v>
      </c>
      <c r="AP120" s="538"/>
      <c r="AQ120" s="551" t="s">
        <v>4359</v>
      </c>
      <c r="AR120" s="541">
        <v>-4476261.24</v>
      </c>
      <c r="AS120" s="540"/>
      <c r="AT120" s="540"/>
      <c r="AU120" s="540"/>
      <c r="AV120" s="541">
        <v>4476261.24</v>
      </c>
      <c r="AX120" s="374" t="s">
        <v>4361</v>
      </c>
      <c r="AY120" s="556">
        <v>-304176.65000000002</v>
      </c>
      <c r="AZ120" s="375"/>
      <c r="BA120" s="375"/>
      <c r="BB120" s="375"/>
      <c r="BC120" s="556">
        <v>304176.65000000002</v>
      </c>
      <c r="BE120" s="374" t="s">
        <v>4360</v>
      </c>
      <c r="BF120" s="556">
        <v>-187127.94</v>
      </c>
      <c r="BG120" s="375"/>
      <c r="BH120" s="375"/>
      <c r="BI120" s="375"/>
      <c r="BJ120" s="556">
        <v>187127.94</v>
      </c>
    </row>
    <row r="121" spans="1:62" x14ac:dyDescent="0.2">
      <c r="A121" s="384" t="s">
        <v>4358</v>
      </c>
      <c r="B121" s="385">
        <v>-802350.3</v>
      </c>
      <c r="C121" s="384"/>
      <c r="D121" s="384"/>
      <c r="E121" s="384"/>
      <c r="F121" s="385">
        <v>802350.3</v>
      </c>
      <c r="H121" s="406" t="s">
        <v>4363</v>
      </c>
      <c r="I121" s="406">
        <v>-293541.2</v>
      </c>
      <c r="J121" s="406"/>
      <c r="K121" s="406"/>
      <c r="L121" s="406"/>
      <c r="M121" s="406">
        <v>293541.2</v>
      </c>
      <c r="O121" s="384" t="s">
        <v>4361</v>
      </c>
      <c r="P121" s="385">
        <v>-304176.65000000002</v>
      </c>
      <c r="Q121" s="384"/>
      <c r="R121" s="384"/>
      <c r="S121" s="384"/>
      <c r="T121" s="385">
        <v>304176.65000000002</v>
      </c>
      <c r="V121" s="497" t="s">
        <v>4360</v>
      </c>
      <c r="W121" s="497">
        <v>-187127.94</v>
      </c>
      <c r="X121" s="497"/>
      <c r="Y121" s="497"/>
      <c r="Z121" s="497"/>
      <c r="AA121" s="497">
        <v>187127.94</v>
      </c>
      <c r="AC121" t="s">
        <v>4363</v>
      </c>
      <c r="AD121" s="498">
        <v>-278541.2</v>
      </c>
      <c r="AE121"/>
      <c r="AF121"/>
      <c r="AG121"/>
      <c r="AH121" s="498">
        <v>278541.2</v>
      </c>
      <c r="AI121" s="538"/>
      <c r="AJ121" s="546" t="s">
        <v>4359</v>
      </c>
      <c r="AK121" s="548">
        <v>-4476261.24</v>
      </c>
      <c r="AL121" s="547"/>
      <c r="AM121" s="547"/>
      <c r="AN121" s="547"/>
      <c r="AO121" s="548">
        <v>4476261.24</v>
      </c>
      <c r="AP121" s="538"/>
      <c r="AQ121" s="551" t="s">
        <v>4360</v>
      </c>
      <c r="AR121" s="541">
        <v>-187127.94</v>
      </c>
      <c r="AS121" s="540"/>
      <c r="AT121" s="540"/>
      <c r="AU121" s="540"/>
      <c r="AV121" s="541">
        <v>187127.94</v>
      </c>
      <c r="AX121" s="374" t="s">
        <v>4363</v>
      </c>
      <c r="AY121" s="556">
        <v>-278541.2</v>
      </c>
      <c r="AZ121" s="375"/>
      <c r="BA121" s="375"/>
      <c r="BB121" s="375"/>
      <c r="BC121" s="556">
        <v>278541.2</v>
      </c>
      <c r="BE121" s="374" t="s">
        <v>4361</v>
      </c>
      <c r="BF121" s="556">
        <v>-304176.65000000002</v>
      </c>
      <c r="BG121" s="375"/>
      <c r="BH121" s="375"/>
      <c r="BI121" s="375"/>
      <c r="BJ121" s="556">
        <v>304176.65000000002</v>
      </c>
    </row>
    <row r="122" spans="1:62" x14ac:dyDescent="0.2">
      <c r="A122" s="384" t="s">
        <v>4359</v>
      </c>
      <c r="B122" s="385">
        <v>-4476261.24</v>
      </c>
      <c r="C122" s="384"/>
      <c r="D122" s="384"/>
      <c r="E122" s="384"/>
      <c r="F122" s="385">
        <v>4476261.24</v>
      </c>
      <c r="H122" s="406" t="s">
        <v>4364</v>
      </c>
      <c r="I122" s="406">
        <v>-319845.89</v>
      </c>
      <c r="J122" s="406"/>
      <c r="K122" s="406"/>
      <c r="L122" s="406"/>
      <c r="M122" s="406">
        <v>319845.89</v>
      </c>
      <c r="O122" s="384" t="s">
        <v>4363</v>
      </c>
      <c r="P122" s="385">
        <v>-293541.2</v>
      </c>
      <c r="Q122" s="384">
        <v>15010</v>
      </c>
      <c r="R122" s="384"/>
      <c r="S122" s="384"/>
      <c r="T122" s="385">
        <v>278531.20000000001</v>
      </c>
      <c r="V122" s="497" t="s">
        <v>4361</v>
      </c>
      <c r="W122" s="497">
        <v>-304176.65000000002</v>
      </c>
      <c r="X122" s="497"/>
      <c r="Y122" s="497"/>
      <c r="Z122" s="497"/>
      <c r="AA122" s="497">
        <v>304176.65000000002</v>
      </c>
      <c r="AC122" t="s">
        <v>4364</v>
      </c>
      <c r="AD122" s="498">
        <v>-319845.89</v>
      </c>
      <c r="AE122"/>
      <c r="AF122"/>
      <c r="AG122"/>
      <c r="AH122" s="498">
        <v>319845.89</v>
      </c>
      <c r="AI122" s="538"/>
      <c r="AJ122" s="546" t="s">
        <v>4360</v>
      </c>
      <c r="AK122" s="548">
        <v>-187127.94</v>
      </c>
      <c r="AL122" s="547"/>
      <c r="AM122" s="547"/>
      <c r="AN122" s="547"/>
      <c r="AO122" s="548">
        <v>187127.94</v>
      </c>
      <c r="AP122" s="538"/>
      <c r="AQ122" s="551" t="s">
        <v>4361</v>
      </c>
      <c r="AR122" s="541">
        <v>-304176.65000000002</v>
      </c>
      <c r="AS122" s="540"/>
      <c r="AT122" s="540"/>
      <c r="AU122" s="540"/>
      <c r="AV122" s="541">
        <v>304176.65000000002</v>
      </c>
      <c r="AX122" s="374" t="s">
        <v>4364</v>
      </c>
      <c r="AY122" s="556">
        <v>-319845.89</v>
      </c>
      <c r="AZ122" s="375"/>
      <c r="BA122" s="375"/>
      <c r="BB122" s="375"/>
      <c r="BC122" s="556">
        <v>319845.89</v>
      </c>
      <c r="BE122" s="374" t="s">
        <v>4363</v>
      </c>
      <c r="BF122" s="556">
        <v>-278541.2</v>
      </c>
      <c r="BG122" s="375"/>
      <c r="BH122" s="375"/>
      <c r="BI122" s="375"/>
      <c r="BJ122" s="556">
        <v>278541.2</v>
      </c>
    </row>
    <row r="123" spans="1:62" x14ac:dyDescent="0.2">
      <c r="A123" s="384" t="s">
        <v>4360</v>
      </c>
      <c r="B123" s="385">
        <v>-187127.94</v>
      </c>
      <c r="C123" s="384"/>
      <c r="D123" s="384"/>
      <c r="E123" s="384"/>
      <c r="F123" s="385">
        <v>187127.94</v>
      </c>
      <c r="H123" s="406" t="s">
        <v>4370</v>
      </c>
      <c r="I123" s="406">
        <v>-3649240.19</v>
      </c>
      <c r="J123" s="406">
        <v>408678.44</v>
      </c>
      <c r="K123" s="406"/>
      <c r="L123" s="406"/>
      <c r="M123" s="406">
        <v>3240561.75</v>
      </c>
      <c r="O123" s="384" t="s">
        <v>4364</v>
      </c>
      <c r="P123" s="385">
        <v>-319845.89</v>
      </c>
      <c r="Q123" s="384"/>
      <c r="R123" s="384"/>
      <c r="S123" s="384"/>
      <c r="T123" s="385">
        <v>319845.89</v>
      </c>
      <c r="V123" s="497" t="s">
        <v>4363</v>
      </c>
      <c r="W123" s="497">
        <v>-278531.20000000001</v>
      </c>
      <c r="X123" s="497"/>
      <c r="Y123" s="497">
        <v>10</v>
      </c>
      <c r="Z123" s="497"/>
      <c r="AA123" s="497">
        <v>278541.2</v>
      </c>
      <c r="AC123" t="s">
        <v>4370</v>
      </c>
      <c r="AD123" s="498">
        <v>-1994894.13</v>
      </c>
      <c r="AE123" s="498">
        <v>637752.49</v>
      </c>
      <c r="AF123"/>
      <c r="AG123"/>
      <c r="AH123" s="498">
        <v>1357141.64</v>
      </c>
      <c r="AI123" s="538"/>
      <c r="AJ123" s="546" t="s">
        <v>4361</v>
      </c>
      <c r="AK123" s="548">
        <v>-304176.65000000002</v>
      </c>
      <c r="AL123" s="547"/>
      <c r="AM123" s="547"/>
      <c r="AN123" s="547"/>
      <c r="AO123" s="548">
        <v>304176.65000000002</v>
      </c>
      <c r="AP123" s="538"/>
      <c r="AQ123" s="551" t="s">
        <v>4363</v>
      </c>
      <c r="AR123" s="541">
        <v>-278541.2</v>
      </c>
      <c r="AS123" s="540"/>
      <c r="AT123" s="540"/>
      <c r="AU123" s="540"/>
      <c r="AV123" s="541">
        <v>278541.2</v>
      </c>
      <c r="AX123" s="374" t="s">
        <v>4370</v>
      </c>
      <c r="AY123" s="556">
        <v>-109805.34</v>
      </c>
      <c r="AZ123" s="556">
        <v>104246.34</v>
      </c>
      <c r="BA123" s="375"/>
      <c r="BB123" s="375"/>
      <c r="BC123" s="556">
        <v>5559</v>
      </c>
      <c r="BE123" s="374" t="s">
        <v>4364</v>
      </c>
      <c r="BF123" s="556">
        <v>-319845.89</v>
      </c>
      <c r="BG123" s="375"/>
      <c r="BH123" s="375"/>
      <c r="BI123" s="375"/>
      <c r="BJ123" s="556">
        <v>319845.89</v>
      </c>
    </row>
    <row r="124" spans="1:62" x14ac:dyDescent="0.2">
      <c r="A124" s="384" t="s">
        <v>4361</v>
      </c>
      <c r="B124" s="385">
        <v>-304176.65000000002</v>
      </c>
      <c r="C124" s="384"/>
      <c r="D124" s="384"/>
      <c r="E124" s="384"/>
      <c r="F124" s="385">
        <v>304176.65000000002</v>
      </c>
      <c r="H124" s="406" t="s">
        <v>4373</v>
      </c>
      <c r="I124" s="406">
        <v>-1064771.8700000001</v>
      </c>
      <c r="J124" s="406">
        <v>851131.42</v>
      </c>
      <c r="K124" s="406"/>
      <c r="L124" s="406"/>
      <c r="M124" s="406">
        <v>213640.45</v>
      </c>
      <c r="O124" s="384" t="s">
        <v>4370</v>
      </c>
      <c r="P124" s="385">
        <v>-3240561.75</v>
      </c>
      <c r="Q124" s="384">
        <v>626171.17000000004</v>
      </c>
      <c r="R124" s="384"/>
      <c r="S124" s="384"/>
      <c r="T124" s="385">
        <v>2614390.58</v>
      </c>
      <c r="V124" s="497" t="s">
        <v>4364</v>
      </c>
      <c r="W124" s="497">
        <v>-319845.89</v>
      </c>
      <c r="X124" s="497"/>
      <c r="Y124" s="497"/>
      <c r="Z124" s="497"/>
      <c r="AA124" s="497">
        <v>319845.89</v>
      </c>
      <c r="AC124" t="s">
        <v>4373</v>
      </c>
      <c r="AD124" s="498">
        <v>-1738.73</v>
      </c>
      <c r="AE124"/>
      <c r="AF124"/>
      <c r="AG124"/>
      <c r="AH124" s="498">
        <v>1738.73</v>
      </c>
      <c r="AI124" s="538"/>
      <c r="AJ124" s="546" t="s">
        <v>4363</v>
      </c>
      <c r="AK124" s="548">
        <v>-278541.2</v>
      </c>
      <c r="AL124" s="547"/>
      <c r="AM124" s="547"/>
      <c r="AN124" s="547"/>
      <c r="AO124" s="548">
        <v>278541.2</v>
      </c>
      <c r="AP124" s="538"/>
      <c r="AQ124" s="551" t="s">
        <v>4364</v>
      </c>
      <c r="AR124" s="541">
        <v>-319845.89</v>
      </c>
      <c r="AS124" s="540"/>
      <c r="AT124" s="540"/>
      <c r="AU124" s="540"/>
      <c r="AV124" s="541">
        <v>319845.89</v>
      </c>
      <c r="AX124" s="374" t="s">
        <v>4371</v>
      </c>
      <c r="AY124" s="375"/>
      <c r="AZ124" s="556">
        <v>104246.34</v>
      </c>
      <c r="BA124" s="556">
        <v>104246.34</v>
      </c>
      <c r="BB124" s="375"/>
      <c r="BC124" s="375"/>
      <c r="BE124" s="374" t="s">
        <v>4370</v>
      </c>
      <c r="BF124" s="556">
        <v>-5559</v>
      </c>
      <c r="BG124" s="375"/>
      <c r="BH124" s="375"/>
      <c r="BI124" s="375"/>
      <c r="BJ124" s="556">
        <v>5559</v>
      </c>
    </row>
    <row r="125" spans="1:62" x14ac:dyDescent="0.2">
      <c r="A125" s="384" t="s">
        <v>4362</v>
      </c>
      <c r="B125" s="385"/>
      <c r="C125" s="384">
        <v>880623.6</v>
      </c>
      <c r="D125" s="384">
        <v>880623.6</v>
      </c>
      <c r="E125" s="384"/>
      <c r="F125" s="385"/>
      <c r="H125" s="406" t="s">
        <v>4375</v>
      </c>
      <c r="I125" s="406">
        <v>-79240.539999999994</v>
      </c>
      <c r="J125" s="406"/>
      <c r="K125" s="406"/>
      <c r="L125" s="406"/>
      <c r="M125" s="406">
        <v>79240.539999999994</v>
      </c>
      <c r="O125" s="384" t="s">
        <v>4373</v>
      </c>
      <c r="P125" s="385">
        <v>-213640.45</v>
      </c>
      <c r="Q125" s="384">
        <v>211901.72</v>
      </c>
      <c r="R125" s="384"/>
      <c r="S125" s="384"/>
      <c r="T125" s="385">
        <v>1738.73</v>
      </c>
      <c r="V125" s="497" t="s">
        <v>4370</v>
      </c>
      <c r="W125" s="497">
        <v>-2614390.58</v>
      </c>
      <c r="X125" s="497">
        <v>619496.44999999995</v>
      </c>
      <c r="Y125" s="497"/>
      <c r="Z125" s="497"/>
      <c r="AA125" s="497">
        <v>1994894.13</v>
      </c>
      <c r="AC125" t="s">
        <v>4375</v>
      </c>
      <c r="AD125" s="498">
        <v>-79240.539999999994</v>
      </c>
      <c r="AE125"/>
      <c r="AF125"/>
      <c r="AG125"/>
      <c r="AH125" s="498">
        <v>79240.539999999994</v>
      </c>
      <c r="AI125" s="538"/>
      <c r="AJ125" s="546" t="s">
        <v>4364</v>
      </c>
      <c r="AK125" s="548">
        <v>-319845.89</v>
      </c>
      <c r="AL125" s="547"/>
      <c r="AM125" s="547"/>
      <c r="AN125" s="547"/>
      <c r="AO125" s="548">
        <v>319845.89</v>
      </c>
      <c r="AP125" s="538"/>
      <c r="AQ125" s="551" t="s">
        <v>4370</v>
      </c>
      <c r="AR125" s="541">
        <v>-913634.27</v>
      </c>
      <c r="AS125" s="541">
        <v>803828.93</v>
      </c>
      <c r="AT125" s="540"/>
      <c r="AU125" s="540"/>
      <c r="AV125" s="541">
        <v>109805.34</v>
      </c>
      <c r="AX125" s="374" t="s">
        <v>4373</v>
      </c>
      <c r="AY125" s="556">
        <v>-1738.73</v>
      </c>
      <c r="AZ125" s="375"/>
      <c r="BA125" s="375"/>
      <c r="BB125" s="375"/>
      <c r="BC125" s="556">
        <v>1738.73</v>
      </c>
      <c r="BE125" s="374" t="s">
        <v>4373</v>
      </c>
      <c r="BF125" s="556">
        <v>-1738.73</v>
      </c>
      <c r="BG125" s="375"/>
      <c r="BH125" s="375"/>
      <c r="BI125" s="375"/>
      <c r="BJ125" s="556">
        <v>1738.73</v>
      </c>
    </row>
    <row r="126" spans="1:62" x14ac:dyDescent="0.2">
      <c r="A126" s="384" t="s">
        <v>4363</v>
      </c>
      <c r="B126" s="385"/>
      <c r="C126" s="384">
        <v>293541.2</v>
      </c>
      <c r="D126" s="384">
        <v>587082.4</v>
      </c>
      <c r="E126" s="384"/>
      <c r="F126" s="385">
        <v>293541.2</v>
      </c>
      <c r="H126" s="406" t="s">
        <v>4413</v>
      </c>
      <c r="I126" s="406"/>
      <c r="J126" s="406"/>
      <c r="K126" s="406">
        <v>36540</v>
      </c>
      <c r="L126" s="406"/>
      <c r="M126" s="406">
        <v>36540</v>
      </c>
      <c r="O126" s="384" t="s">
        <v>4375</v>
      </c>
      <c r="P126" s="385">
        <v>-79240.539999999994</v>
      </c>
      <c r="Q126" s="384"/>
      <c r="R126" s="384"/>
      <c r="S126" s="384"/>
      <c r="T126" s="385">
        <v>79240.539999999994</v>
      </c>
      <c r="V126" s="497" t="s">
        <v>4373</v>
      </c>
      <c r="W126" s="497">
        <v>-1738.73</v>
      </c>
      <c r="X126" s="497"/>
      <c r="Y126" s="497"/>
      <c r="Z126" s="497"/>
      <c r="AA126" s="497">
        <v>1738.73</v>
      </c>
      <c r="AC126" t="s">
        <v>4413</v>
      </c>
      <c r="AD126" s="498">
        <v>-89176</v>
      </c>
      <c r="AE126" s="498">
        <v>13079</v>
      </c>
      <c r="AF126" s="498">
        <v>26158</v>
      </c>
      <c r="AG126"/>
      <c r="AH126" s="498">
        <v>102255</v>
      </c>
      <c r="AI126" s="538"/>
      <c r="AJ126" s="546" t="s">
        <v>4370</v>
      </c>
      <c r="AK126" s="548">
        <v>-1357141.64</v>
      </c>
      <c r="AL126" s="548">
        <v>443507.37</v>
      </c>
      <c r="AM126" s="547"/>
      <c r="AN126" s="547"/>
      <c r="AO126" s="548">
        <v>913634.27</v>
      </c>
      <c r="AP126" s="538"/>
      <c r="AQ126" s="551" t="s">
        <v>4371</v>
      </c>
      <c r="AR126" s="540"/>
      <c r="AS126" s="541">
        <v>5000</v>
      </c>
      <c r="AT126" s="541">
        <v>5000</v>
      </c>
      <c r="AU126" s="540"/>
      <c r="AV126" s="540"/>
      <c r="AX126" s="374" t="s">
        <v>4375</v>
      </c>
      <c r="AY126" s="556">
        <v>-79240.539999999994</v>
      </c>
      <c r="AZ126" s="375"/>
      <c r="BA126" s="375"/>
      <c r="BB126" s="375"/>
      <c r="BC126" s="556">
        <v>79240.539999999994</v>
      </c>
      <c r="BE126" s="374" t="s">
        <v>4375</v>
      </c>
      <c r="BF126" s="556">
        <v>-79240.539999999994</v>
      </c>
      <c r="BG126" s="375"/>
      <c r="BH126" s="375"/>
      <c r="BI126" s="375"/>
      <c r="BJ126" s="556">
        <v>79240.539999999994</v>
      </c>
    </row>
    <row r="127" spans="1:62" x14ac:dyDescent="0.2">
      <c r="A127" s="384" t="s">
        <v>4364</v>
      </c>
      <c r="B127" s="385">
        <v>-319845.89</v>
      </c>
      <c r="C127" s="384"/>
      <c r="D127" s="384"/>
      <c r="E127" s="384"/>
      <c r="F127" s="385">
        <v>319845.89</v>
      </c>
      <c r="H127" s="406" t="s">
        <v>4377</v>
      </c>
      <c r="I127" s="406">
        <v>-12000</v>
      </c>
      <c r="J127" s="406"/>
      <c r="K127" s="406">
        <v>8000</v>
      </c>
      <c r="L127" s="406"/>
      <c r="M127" s="406">
        <v>20000</v>
      </c>
      <c r="O127" s="384" t="s">
        <v>4376</v>
      </c>
      <c r="P127" s="385"/>
      <c r="Q127" s="384">
        <v>177.07</v>
      </c>
      <c r="R127" s="384">
        <v>177.07</v>
      </c>
      <c r="S127" s="384"/>
      <c r="T127" s="385"/>
      <c r="V127" s="497" t="s">
        <v>4375</v>
      </c>
      <c r="W127" s="497">
        <v>-79240.539999999994</v>
      </c>
      <c r="X127" s="497"/>
      <c r="Y127" s="497"/>
      <c r="Z127" s="497"/>
      <c r="AA127" s="497">
        <v>79240.539999999994</v>
      </c>
      <c r="AC127" t="s">
        <v>4377</v>
      </c>
      <c r="AD127" s="498">
        <v>-62000</v>
      </c>
      <c r="AE127" s="498">
        <v>56000</v>
      </c>
      <c r="AF127" s="498">
        <v>112000</v>
      </c>
      <c r="AG127"/>
      <c r="AH127" s="498">
        <v>118000</v>
      </c>
      <c r="AI127" s="538"/>
      <c r="AJ127" s="546" t="s">
        <v>4373</v>
      </c>
      <c r="AK127" s="548">
        <v>-1738.73</v>
      </c>
      <c r="AL127" s="547"/>
      <c r="AM127" s="547"/>
      <c r="AN127" s="547"/>
      <c r="AO127" s="548">
        <v>1738.73</v>
      </c>
      <c r="AP127" s="538"/>
      <c r="AQ127" s="551" t="s">
        <v>4373</v>
      </c>
      <c r="AR127" s="541">
        <v>-1738.73</v>
      </c>
      <c r="AS127" s="540"/>
      <c r="AT127" s="540"/>
      <c r="AU127" s="540"/>
      <c r="AV127" s="541">
        <v>1738.73</v>
      </c>
      <c r="AX127" s="374" t="s">
        <v>4413</v>
      </c>
      <c r="AY127" s="556">
        <v>-136170</v>
      </c>
      <c r="AZ127" s="375"/>
      <c r="BA127" s="556">
        <v>23120</v>
      </c>
      <c r="BB127" s="375"/>
      <c r="BC127" s="556">
        <v>159290</v>
      </c>
      <c r="BE127" s="374" t="s">
        <v>4413</v>
      </c>
      <c r="BF127" s="556">
        <v>-159290</v>
      </c>
      <c r="BG127" s="375"/>
      <c r="BH127" s="556">
        <v>34430</v>
      </c>
      <c r="BI127" s="375"/>
      <c r="BJ127" s="556">
        <v>193720</v>
      </c>
    </row>
    <row r="128" spans="1:62" x14ac:dyDescent="0.2">
      <c r="A128" s="384" t="s">
        <v>4365</v>
      </c>
      <c r="B128" s="385"/>
      <c r="C128" s="384">
        <v>4854482.4400000004</v>
      </c>
      <c r="D128" s="384">
        <v>4854482.4400000004</v>
      </c>
      <c r="E128" s="384"/>
      <c r="F128" s="385"/>
      <c r="H128" s="406" t="s">
        <v>4378</v>
      </c>
      <c r="I128" s="406">
        <v>-1129476</v>
      </c>
      <c r="J128" s="406"/>
      <c r="K128" s="406">
        <v>24402</v>
      </c>
      <c r="L128" s="406"/>
      <c r="M128" s="406">
        <v>1153878</v>
      </c>
      <c r="O128" s="384" t="s">
        <v>4413</v>
      </c>
      <c r="P128" s="385">
        <v>-36540</v>
      </c>
      <c r="Q128" s="384">
        <v>29145</v>
      </c>
      <c r="R128" s="384">
        <v>58290</v>
      </c>
      <c r="S128" s="384"/>
      <c r="T128" s="385">
        <v>65685</v>
      </c>
      <c r="V128" s="497" t="s">
        <v>4376</v>
      </c>
      <c r="W128" s="497"/>
      <c r="X128" s="497">
        <v>18530.759999999998</v>
      </c>
      <c r="Y128" s="497">
        <v>18530.759999999998</v>
      </c>
      <c r="Z128" s="497"/>
      <c r="AA128" s="497"/>
      <c r="AC128" t="s">
        <v>4428</v>
      </c>
      <c r="AD128" s="498">
        <v>-9596</v>
      </c>
      <c r="AE128"/>
      <c r="AF128" s="498">
        <v>4000</v>
      </c>
      <c r="AG128"/>
      <c r="AH128" s="498">
        <v>13596</v>
      </c>
      <c r="AI128" s="538"/>
      <c r="AJ128" s="546" t="s">
        <v>4375</v>
      </c>
      <c r="AK128" s="548">
        <v>-79240.539999999994</v>
      </c>
      <c r="AL128" s="547"/>
      <c r="AM128" s="547"/>
      <c r="AN128" s="547"/>
      <c r="AO128" s="548">
        <v>79240.539999999994</v>
      </c>
      <c r="AP128" s="538"/>
      <c r="AQ128" s="551" t="s">
        <v>4375</v>
      </c>
      <c r="AR128" s="541">
        <v>-79240.539999999994</v>
      </c>
      <c r="AS128" s="540"/>
      <c r="AT128" s="540"/>
      <c r="AU128" s="540"/>
      <c r="AV128" s="541">
        <v>79240.539999999994</v>
      </c>
      <c r="AX128" s="374" t="s">
        <v>4377</v>
      </c>
      <c r="AY128" s="556">
        <v>-158000</v>
      </c>
      <c r="AZ128" s="375"/>
      <c r="BA128" s="556">
        <v>22000</v>
      </c>
      <c r="BB128" s="375"/>
      <c r="BC128" s="556">
        <v>180000</v>
      </c>
      <c r="BE128" s="374" t="s">
        <v>4377</v>
      </c>
      <c r="BF128" s="556">
        <v>-180000</v>
      </c>
      <c r="BG128" s="375"/>
      <c r="BH128" s="556">
        <v>14000</v>
      </c>
      <c r="BI128" s="375"/>
      <c r="BJ128" s="556">
        <v>194000</v>
      </c>
    </row>
    <row r="129" spans="1:62" x14ac:dyDescent="0.2">
      <c r="A129" s="384" t="s">
        <v>4366</v>
      </c>
      <c r="B129" s="385"/>
      <c r="C129" s="384">
        <v>3489896.6</v>
      </c>
      <c r="D129" s="384">
        <v>3489896.6</v>
      </c>
      <c r="E129" s="384"/>
      <c r="F129" s="385"/>
      <c r="H129" s="406" t="s">
        <v>4379</v>
      </c>
      <c r="I129" s="406">
        <v>-1398</v>
      </c>
      <c r="J129" s="406"/>
      <c r="K129" s="406">
        <v>4760</v>
      </c>
      <c r="L129" s="406"/>
      <c r="M129" s="406">
        <v>6158</v>
      </c>
      <c r="O129" s="384" t="s">
        <v>4377</v>
      </c>
      <c r="P129" s="385">
        <v>-20000</v>
      </c>
      <c r="Q129" s="384">
        <v>38000</v>
      </c>
      <c r="R129" s="384">
        <v>76000</v>
      </c>
      <c r="S129" s="384"/>
      <c r="T129" s="385">
        <v>58000</v>
      </c>
      <c r="V129" s="497" t="s">
        <v>4413</v>
      </c>
      <c r="W129" s="497">
        <v>-65685</v>
      </c>
      <c r="X129" s="497"/>
      <c r="Y129" s="497">
        <v>23491</v>
      </c>
      <c r="Z129" s="497"/>
      <c r="AA129" s="497">
        <v>89176</v>
      </c>
      <c r="AC129" t="s">
        <v>4378</v>
      </c>
      <c r="AD129" s="498">
        <v>-1153878</v>
      </c>
      <c r="AE129"/>
      <c r="AF129"/>
      <c r="AG129"/>
      <c r="AH129" s="498">
        <v>1153878</v>
      </c>
      <c r="AI129" s="538"/>
      <c r="AJ129" s="546" t="s">
        <v>4413</v>
      </c>
      <c r="AK129" s="548">
        <v>-102255</v>
      </c>
      <c r="AL129" s="547"/>
      <c r="AM129" s="548">
        <v>24350</v>
      </c>
      <c r="AN129" s="547"/>
      <c r="AO129" s="548">
        <v>126605</v>
      </c>
      <c r="AP129" s="538"/>
      <c r="AQ129" s="551" t="s">
        <v>4413</v>
      </c>
      <c r="AR129" s="541">
        <v>-126605</v>
      </c>
      <c r="AS129" s="540"/>
      <c r="AT129" s="541">
        <v>9565</v>
      </c>
      <c r="AU129" s="540"/>
      <c r="AV129" s="541">
        <v>136170</v>
      </c>
      <c r="AX129" s="374" t="s">
        <v>4428</v>
      </c>
      <c r="AY129" s="556">
        <v>-20596</v>
      </c>
      <c r="AZ129" s="375"/>
      <c r="BA129" s="556">
        <v>5054</v>
      </c>
      <c r="BB129" s="375"/>
      <c r="BC129" s="556">
        <v>25650</v>
      </c>
      <c r="BE129" s="374" t="s">
        <v>4428</v>
      </c>
      <c r="BF129" s="556">
        <v>-25650</v>
      </c>
      <c r="BG129" s="375"/>
      <c r="BH129" s="556">
        <v>4000</v>
      </c>
      <c r="BI129" s="375"/>
      <c r="BJ129" s="556">
        <v>29650</v>
      </c>
    </row>
    <row r="130" spans="1:62" x14ac:dyDescent="0.2">
      <c r="A130" s="384" t="s">
        <v>4367</v>
      </c>
      <c r="B130" s="385"/>
      <c r="C130" s="384">
        <v>760724.92</v>
      </c>
      <c r="D130" s="384">
        <v>760724.92</v>
      </c>
      <c r="E130" s="384"/>
      <c r="F130" s="385"/>
      <c r="H130" s="406" t="s">
        <v>4380</v>
      </c>
      <c r="I130" s="406">
        <v>-1574</v>
      </c>
      <c r="J130" s="406"/>
      <c r="K130" s="406">
        <v>1863</v>
      </c>
      <c r="L130" s="406"/>
      <c r="M130" s="406">
        <v>3437</v>
      </c>
      <c r="O130" s="384" t="s">
        <v>4428</v>
      </c>
      <c r="P130" s="385"/>
      <c r="Q130" s="384"/>
      <c r="R130" s="384">
        <v>5596</v>
      </c>
      <c r="S130" s="384"/>
      <c r="T130" s="385">
        <v>5596</v>
      </c>
      <c r="V130" s="497" t="s">
        <v>4377</v>
      </c>
      <c r="W130" s="497">
        <v>-58000</v>
      </c>
      <c r="X130" s="497"/>
      <c r="Y130" s="497">
        <v>4000</v>
      </c>
      <c r="Z130" s="497"/>
      <c r="AA130" s="497">
        <v>62000</v>
      </c>
      <c r="AC130" t="s">
        <v>4379</v>
      </c>
      <c r="AD130" s="498">
        <v>-8748</v>
      </c>
      <c r="AE130"/>
      <c r="AF130"/>
      <c r="AG130"/>
      <c r="AH130" s="498">
        <v>8748</v>
      </c>
      <c r="AI130" s="538"/>
      <c r="AJ130" s="546" t="s">
        <v>4377</v>
      </c>
      <c r="AK130" s="548">
        <v>-118000</v>
      </c>
      <c r="AL130" s="547"/>
      <c r="AM130" s="548">
        <v>16000</v>
      </c>
      <c r="AN130" s="547"/>
      <c r="AO130" s="548">
        <v>134000</v>
      </c>
      <c r="AP130" s="538"/>
      <c r="AQ130" s="551" t="s">
        <v>4377</v>
      </c>
      <c r="AR130" s="541">
        <v>-134000</v>
      </c>
      <c r="AS130" s="540"/>
      <c r="AT130" s="541">
        <v>24000</v>
      </c>
      <c r="AU130" s="540"/>
      <c r="AV130" s="541">
        <v>158000</v>
      </c>
      <c r="AX130" s="374" t="s">
        <v>4378</v>
      </c>
      <c r="AY130" s="556">
        <v>-1153878</v>
      </c>
      <c r="AZ130" s="375"/>
      <c r="BA130" s="556">
        <v>1228627</v>
      </c>
      <c r="BB130" s="375"/>
      <c r="BC130" s="556">
        <v>2382505</v>
      </c>
      <c r="BE130" s="374" t="s">
        <v>4378</v>
      </c>
      <c r="BF130" s="556">
        <v>-2382505</v>
      </c>
      <c r="BG130" s="375"/>
      <c r="BH130" s="556">
        <v>142669</v>
      </c>
      <c r="BI130" s="375"/>
      <c r="BJ130" s="556">
        <v>2525174</v>
      </c>
    </row>
    <row r="131" spans="1:62" x14ac:dyDescent="0.2">
      <c r="A131" s="384" t="s">
        <v>4368</v>
      </c>
      <c r="B131" s="384"/>
      <c r="C131" s="385">
        <v>760724.92</v>
      </c>
      <c r="D131" s="385">
        <v>760724.92</v>
      </c>
      <c r="E131" s="384"/>
      <c r="F131" s="384"/>
      <c r="H131" s="406" t="s">
        <v>4414</v>
      </c>
      <c r="I131" s="406"/>
      <c r="J131" s="406"/>
      <c r="K131" s="406">
        <v>498</v>
      </c>
      <c r="L131" s="406"/>
      <c r="M131" s="406">
        <v>498</v>
      </c>
      <c r="O131" s="384" t="s">
        <v>4378</v>
      </c>
      <c r="P131" s="384">
        <v>-1153878</v>
      </c>
      <c r="Q131" s="385"/>
      <c r="R131" s="385"/>
      <c r="S131" s="384"/>
      <c r="T131" s="384">
        <v>1153878</v>
      </c>
      <c r="V131" s="497" t="s">
        <v>4428</v>
      </c>
      <c r="W131" s="497">
        <v>-5596</v>
      </c>
      <c r="X131" s="497"/>
      <c r="Y131" s="497">
        <v>4000</v>
      </c>
      <c r="Z131" s="497"/>
      <c r="AA131" s="497">
        <v>9596</v>
      </c>
      <c r="AC131" t="s">
        <v>4380</v>
      </c>
      <c r="AD131" s="498">
        <v>-16478</v>
      </c>
      <c r="AE131"/>
      <c r="AF131"/>
      <c r="AG131"/>
      <c r="AH131" s="498">
        <v>16478</v>
      </c>
      <c r="AI131" s="538"/>
      <c r="AJ131" s="546" t="s">
        <v>4428</v>
      </c>
      <c r="AK131" s="548">
        <v>-13596</v>
      </c>
      <c r="AL131" s="547"/>
      <c r="AM131" s="548">
        <v>4000</v>
      </c>
      <c r="AN131" s="547"/>
      <c r="AO131" s="548">
        <v>17596</v>
      </c>
      <c r="AP131" s="538"/>
      <c r="AQ131" s="551" t="s">
        <v>4428</v>
      </c>
      <c r="AR131" s="541">
        <v>-17596</v>
      </c>
      <c r="AS131" s="540"/>
      <c r="AT131" s="541">
        <v>3000</v>
      </c>
      <c r="AU131" s="540"/>
      <c r="AV131" s="541">
        <v>20596</v>
      </c>
      <c r="AX131" s="374" t="s">
        <v>4379</v>
      </c>
      <c r="AY131" s="556">
        <v>-11968</v>
      </c>
      <c r="AZ131" s="375"/>
      <c r="BA131" s="556">
        <v>4760</v>
      </c>
      <c r="BB131" s="375"/>
      <c r="BC131" s="556">
        <v>16728</v>
      </c>
      <c r="BE131" s="374" t="s">
        <v>4379</v>
      </c>
      <c r="BF131" s="556">
        <v>-16728</v>
      </c>
      <c r="BG131" s="375"/>
      <c r="BH131" s="556">
        <v>3710</v>
      </c>
      <c r="BI131" s="375"/>
      <c r="BJ131" s="556">
        <v>20438</v>
      </c>
    </row>
    <row r="132" spans="1:62" x14ac:dyDescent="0.2">
      <c r="A132" s="384" t="s">
        <v>4369</v>
      </c>
      <c r="B132" s="384"/>
      <c r="C132" s="385">
        <v>10934793.57</v>
      </c>
      <c r="D132" s="385">
        <v>10934793.57</v>
      </c>
      <c r="E132" s="384"/>
      <c r="F132" s="384"/>
      <c r="H132" s="406" t="s">
        <v>4415</v>
      </c>
      <c r="I132" s="406"/>
      <c r="J132" s="406"/>
      <c r="K132" s="406">
        <v>3555331.54</v>
      </c>
      <c r="L132" s="406"/>
      <c r="M132" s="406">
        <v>3555331.54</v>
      </c>
      <c r="O132" s="384" t="s">
        <v>4379</v>
      </c>
      <c r="P132" s="384">
        <v>-6158</v>
      </c>
      <c r="Q132" s="385"/>
      <c r="R132" s="385">
        <v>1960</v>
      </c>
      <c r="S132" s="384"/>
      <c r="T132" s="384">
        <v>8118</v>
      </c>
      <c r="V132" s="497" t="s">
        <v>4378</v>
      </c>
      <c r="W132" s="497">
        <v>-1153878</v>
      </c>
      <c r="X132" s="497"/>
      <c r="Y132" s="497"/>
      <c r="Z132" s="497"/>
      <c r="AA132" s="497">
        <v>1153878</v>
      </c>
      <c r="AC132" t="s">
        <v>4414</v>
      </c>
      <c r="AD132" s="498">
        <v>-3320</v>
      </c>
      <c r="AE132"/>
      <c r="AF132"/>
      <c r="AG132"/>
      <c r="AH132" s="498">
        <v>3320</v>
      </c>
      <c r="AI132" s="538"/>
      <c r="AJ132" s="546" t="s">
        <v>4378</v>
      </c>
      <c r="AK132" s="548">
        <v>-1153878</v>
      </c>
      <c r="AL132" s="547"/>
      <c r="AM132" s="547"/>
      <c r="AN132" s="547"/>
      <c r="AO132" s="548">
        <v>1153878</v>
      </c>
      <c r="AP132" s="538"/>
      <c r="AQ132" s="551" t="s">
        <v>4378</v>
      </c>
      <c r="AR132" s="541">
        <v>-1153878</v>
      </c>
      <c r="AS132" s="540"/>
      <c r="AT132" s="540"/>
      <c r="AU132" s="540"/>
      <c r="AV132" s="541">
        <v>1153878</v>
      </c>
      <c r="AX132" s="374" t="s">
        <v>4380</v>
      </c>
      <c r="AY132" s="556">
        <v>-42560</v>
      </c>
      <c r="AZ132" s="375"/>
      <c r="BA132" s="556">
        <v>6831</v>
      </c>
      <c r="BB132" s="375"/>
      <c r="BC132" s="556">
        <v>49391</v>
      </c>
      <c r="BE132" s="374" t="s">
        <v>4380</v>
      </c>
      <c r="BF132" s="556">
        <v>-49391</v>
      </c>
      <c r="BG132" s="375"/>
      <c r="BH132" s="556">
        <v>3105</v>
      </c>
      <c r="BI132" s="375"/>
      <c r="BJ132" s="556">
        <v>52496</v>
      </c>
    </row>
    <row r="133" spans="1:62" x14ac:dyDescent="0.2">
      <c r="A133" s="384" t="s">
        <v>4370</v>
      </c>
      <c r="B133" s="384">
        <v>-50904.61</v>
      </c>
      <c r="C133" s="384">
        <v>3691526.8</v>
      </c>
      <c r="D133" s="385">
        <v>7289862.3799999999</v>
      </c>
      <c r="E133" s="384"/>
      <c r="F133" s="385">
        <v>3649240.19</v>
      </c>
      <c r="H133" s="406" t="s">
        <v>4416</v>
      </c>
      <c r="I133" s="406"/>
      <c r="J133" s="406"/>
      <c r="K133" s="406">
        <v>9750</v>
      </c>
      <c r="L133" s="406"/>
      <c r="M133" s="406">
        <v>9750</v>
      </c>
      <c r="O133" s="384" t="s">
        <v>4380</v>
      </c>
      <c r="P133" s="384">
        <v>-3437</v>
      </c>
      <c r="Q133" s="384"/>
      <c r="R133" s="385">
        <v>11178</v>
      </c>
      <c r="S133" s="384"/>
      <c r="T133" s="385">
        <v>14615</v>
      </c>
      <c r="V133" s="497" t="s">
        <v>4379</v>
      </c>
      <c r="W133" s="497">
        <v>-8118</v>
      </c>
      <c r="X133" s="497"/>
      <c r="Y133" s="497">
        <v>630</v>
      </c>
      <c r="Z133" s="497"/>
      <c r="AA133" s="497">
        <v>8748</v>
      </c>
      <c r="AC133" t="s">
        <v>4429</v>
      </c>
      <c r="AD133">
        <v>-165.51</v>
      </c>
      <c r="AE133"/>
      <c r="AF133">
        <v>40.24</v>
      </c>
      <c r="AG133"/>
      <c r="AH133">
        <v>205.75</v>
      </c>
      <c r="AI133" s="538"/>
      <c r="AJ133" s="546" t="s">
        <v>4379</v>
      </c>
      <c r="AK133" s="548">
        <v>-8748</v>
      </c>
      <c r="AL133" s="547"/>
      <c r="AM133" s="548">
        <v>1330</v>
      </c>
      <c r="AN133" s="547"/>
      <c r="AO133" s="548">
        <v>10078</v>
      </c>
      <c r="AP133" s="538"/>
      <c r="AQ133" s="551" t="s">
        <v>4379</v>
      </c>
      <c r="AR133" s="541">
        <v>-10078</v>
      </c>
      <c r="AS133" s="540"/>
      <c r="AT133" s="541">
        <v>1890</v>
      </c>
      <c r="AU133" s="540"/>
      <c r="AV133" s="541">
        <v>11968</v>
      </c>
      <c r="AX133" s="374" t="s">
        <v>4414</v>
      </c>
      <c r="AY133" s="556">
        <v>-11079</v>
      </c>
      <c r="AZ133" s="375"/>
      <c r="BA133" s="556">
        <v>1660</v>
      </c>
      <c r="BB133" s="375"/>
      <c r="BC133" s="556">
        <v>12739</v>
      </c>
      <c r="BE133" s="374" t="s">
        <v>4414</v>
      </c>
      <c r="BF133" s="556">
        <v>-12739</v>
      </c>
      <c r="BG133" s="375"/>
      <c r="BH133" s="375">
        <v>830</v>
      </c>
      <c r="BI133" s="375"/>
      <c r="BJ133" s="556">
        <v>13569</v>
      </c>
    </row>
    <row r="134" spans="1:62" x14ac:dyDescent="0.2">
      <c r="A134" s="384" t="s">
        <v>4371</v>
      </c>
      <c r="B134" s="384"/>
      <c r="C134" s="385">
        <v>46595.61</v>
      </c>
      <c r="D134" s="385">
        <v>46595.61</v>
      </c>
      <c r="E134" s="384"/>
      <c r="F134" s="384"/>
      <c r="H134" s="406" t="s">
        <v>4417</v>
      </c>
      <c r="I134" s="406"/>
      <c r="J134" s="406"/>
      <c r="K134" s="406">
        <v>78726.460000000006</v>
      </c>
      <c r="L134" s="406"/>
      <c r="M134" s="406">
        <v>78726.460000000006</v>
      </c>
      <c r="O134" s="384" t="s">
        <v>4414</v>
      </c>
      <c r="P134" s="384">
        <v>-498</v>
      </c>
      <c r="Q134" s="385"/>
      <c r="R134" s="385">
        <v>2490</v>
      </c>
      <c r="S134" s="384"/>
      <c r="T134" s="384">
        <v>2988</v>
      </c>
      <c r="V134" s="497" t="s">
        <v>4380</v>
      </c>
      <c r="W134" s="497">
        <v>-14615</v>
      </c>
      <c r="X134" s="497"/>
      <c r="Y134" s="497">
        <v>1863</v>
      </c>
      <c r="Z134" s="497"/>
      <c r="AA134" s="497">
        <v>16478</v>
      </c>
      <c r="AC134" t="s">
        <v>4430</v>
      </c>
      <c r="AD134">
        <v>-24.85</v>
      </c>
      <c r="AE134"/>
      <c r="AF134">
        <v>8.5</v>
      </c>
      <c r="AG134"/>
      <c r="AH134">
        <v>33.35</v>
      </c>
      <c r="AI134" s="538"/>
      <c r="AJ134" s="546" t="s">
        <v>4380</v>
      </c>
      <c r="AK134" s="548">
        <v>-16478</v>
      </c>
      <c r="AL134" s="547"/>
      <c r="AM134" s="548">
        <v>19251</v>
      </c>
      <c r="AN134" s="547"/>
      <c r="AO134" s="548">
        <v>35729</v>
      </c>
      <c r="AP134" s="538"/>
      <c r="AQ134" s="551" t="s">
        <v>4380</v>
      </c>
      <c r="AR134" s="541">
        <v>-35729</v>
      </c>
      <c r="AS134" s="540"/>
      <c r="AT134" s="541">
        <v>6831</v>
      </c>
      <c r="AU134" s="540"/>
      <c r="AV134" s="541">
        <v>42560</v>
      </c>
      <c r="AX134" s="374" t="s">
        <v>4538</v>
      </c>
      <c r="AY134" s="556">
        <v>-1716367.73</v>
      </c>
      <c r="AZ134" s="375"/>
      <c r="BA134" s="556">
        <v>411950.75</v>
      </c>
      <c r="BB134" s="375"/>
      <c r="BC134" s="556">
        <v>2128318.48</v>
      </c>
      <c r="BE134" s="374" t="s">
        <v>4538</v>
      </c>
      <c r="BF134" s="556">
        <v>-2128318.48</v>
      </c>
      <c r="BG134" s="375"/>
      <c r="BH134" s="556">
        <v>411950.75</v>
      </c>
      <c r="BI134" s="375"/>
      <c r="BJ134" s="556">
        <v>2540269.23</v>
      </c>
    </row>
    <row r="135" spans="1:62" x14ac:dyDescent="0.2">
      <c r="A135" s="384" t="s">
        <v>4372</v>
      </c>
      <c r="B135" s="384"/>
      <c r="C135" s="385">
        <v>3189285.66</v>
      </c>
      <c r="D135" s="385">
        <v>3189285.66</v>
      </c>
      <c r="E135" s="384"/>
      <c r="F135" s="384"/>
      <c r="H135" s="406" t="s">
        <v>4381</v>
      </c>
      <c r="I135" s="406">
        <v>-2399580.1600000001</v>
      </c>
      <c r="J135" s="406"/>
      <c r="K135" s="406">
        <v>2916279.72</v>
      </c>
      <c r="L135" s="406"/>
      <c r="M135" s="406">
        <v>5315859.88</v>
      </c>
      <c r="O135" s="384" t="s">
        <v>4429</v>
      </c>
      <c r="P135" s="384"/>
      <c r="Q135" s="385"/>
      <c r="R135" s="385">
        <v>108.87</v>
      </c>
      <c r="S135" s="384"/>
      <c r="T135" s="384">
        <v>108.87</v>
      </c>
      <c r="V135" s="497" t="s">
        <v>4414</v>
      </c>
      <c r="W135" s="497">
        <v>-2988</v>
      </c>
      <c r="X135" s="497"/>
      <c r="Y135" s="497">
        <v>332</v>
      </c>
      <c r="Z135" s="497"/>
      <c r="AA135" s="497">
        <v>3320</v>
      </c>
      <c r="AC135" t="s">
        <v>4415</v>
      </c>
      <c r="AD135" s="498">
        <v>-6809373.0800000001</v>
      </c>
      <c r="AE135"/>
      <c r="AF135" s="498">
        <v>1389546.28</v>
      </c>
      <c r="AG135"/>
      <c r="AH135" s="498">
        <v>8198919.3600000003</v>
      </c>
      <c r="AI135" s="538"/>
      <c r="AJ135" s="546" t="s">
        <v>4414</v>
      </c>
      <c r="AK135" s="548">
        <v>-3320</v>
      </c>
      <c r="AL135" s="547"/>
      <c r="AM135" s="548">
        <v>6099</v>
      </c>
      <c r="AN135" s="547"/>
      <c r="AO135" s="548">
        <v>9419</v>
      </c>
      <c r="AP135" s="538"/>
      <c r="AQ135" s="551" t="s">
        <v>4414</v>
      </c>
      <c r="AR135" s="541">
        <v>-9419</v>
      </c>
      <c r="AS135" s="540"/>
      <c r="AT135" s="541">
        <v>1660</v>
      </c>
      <c r="AU135" s="540"/>
      <c r="AV135" s="541">
        <v>11079</v>
      </c>
      <c r="AX135" s="374" t="s">
        <v>4429</v>
      </c>
      <c r="AY135" s="375">
        <v>-205.75</v>
      </c>
      <c r="AZ135" s="375"/>
      <c r="BA135" s="375"/>
      <c r="BB135" s="375"/>
      <c r="BC135" s="375">
        <v>205.75</v>
      </c>
      <c r="BE135" s="374" t="s">
        <v>4429</v>
      </c>
      <c r="BF135" s="375">
        <v>-205.75</v>
      </c>
      <c r="BG135" s="375"/>
      <c r="BH135" s="375"/>
      <c r="BI135" s="375"/>
      <c r="BJ135" s="375">
        <v>205.75</v>
      </c>
    </row>
    <row r="136" spans="1:62" x14ac:dyDescent="0.2">
      <c r="A136" s="384" t="s">
        <v>4373</v>
      </c>
      <c r="B136" s="384">
        <v>-1676.65</v>
      </c>
      <c r="C136" s="385">
        <v>1063095.22</v>
      </c>
      <c r="D136" s="385">
        <v>2126190.44</v>
      </c>
      <c r="E136" s="384"/>
      <c r="F136" s="384">
        <v>1064771.8700000001</v>
      </c>
      <c r="H136" s="406" t="s">
        <v>4382</v>
      </c>
      <c r="I136" s="406">
        <v>-97166.67</v>
      </c>
      <c r="J136" s="406"/>
      <c r="K136" s="406">
        <v>100766.67</v>
      </c>
      <c r="L136" s="406"/>
      <c r="M136" s="406">
        <v>197933.34</v>
      </c>
      <c r="O136" s="384" t="s">
        <v>4430</v>
      </c>
      <c r="P136" s="384"/>
      <c r="Q136" s="385"/>
      <c r="R136" s="385">
        <v>16.350000000000001</v>
      </c>
      <c r="S136" s="384"/>
      <c r="T136" s="384">
        <v>16.350000000000001</v>
      </c>
      <c r="V136" s="497" t="s">
        <v>4429</v>
      </c>
      <c r="W136" s="497">
        <v>-108.87</v>
      </c>
      <c r="X136" s="497"/>
      <c r="Y136" s="497">
        <v>56.64</v>
      </c>
      <c r="Z136" s="497"/>
      <c r="AA136" s="497">
        <v>165.51</v>
      </c>
      <c r="AC136" t="s">
        <v>4416</v>
      </c>
      <c r="AD136" s="498">
        <v>-27045</v>
      </c>
      <c r="AE136"/>
      <c r="AF136" s="498">
        <v>27559.73</v>
      </c>
      <c r="AG136"/>
      <c r="AH136" s="498">
        <v>54604.73</v>
      </c>
      <c r="AI136" s="538"/>
      <c r="AJ136" s="546" t="s">
        <v>4429</v>
      </c>
      <c r="AK136" s="547">
        <v>-205.75</v>
      </c>
      <c r="AL136" s="547"/>
      <c r="AM136" s="547"/>
      <c r="AN136" s="547"/>
      <c r="AO136" s="547">
        <v>205.75</v>
      </c>
      <c r="AP136" s="538"/>
      <c r="AQ136" s="551" t="s">
        <v>4538</v>
      </c>
      <c r="AR136" s="540"/>
      <c r="AS136" s="540"/>
      <c r="AT136" s="541">
        <v>1716367.73</v>
      </c>
      <c r="AU136" s="540"/>
      <c r="AV136" s="541">
        <v>1716367.73</v>
      </c>
      <c r="AX136" s="374" t="s">
        <v>4430</v>
      </c>
      <c r="AY136" s="375">
        <v>-33.35</v>
      </c>
      <c r="AZ136" s="375"/>
      <c r="BA136" s="375"/>
      <c r="BB136" s="375"/>
      <c r="BC136" s="375">
        <v>33.35</v>
      </c>
      <c r="BE136" s="374" t="s">
        <v>4430</v>
      </c>
      <c r="BF136" s="375">
        <v>-33.35</v>
      </c>
      <c r="BG136" s="375"/>
      <c r="BH136" s="375"/>
      <c r="BI136" s="375"/>
      <c r="BJ136" s="375">
        <v>33.35</v>
      </c>
    </row>
    <row r="137" spans="1:62" x14ac:dyDescent="0.2">
      <c r="A137" s="384" t="s">
        <v>4374</v>
      </c>
      <c r="B137" s="384"/>
      <c r="C137" s="385">
        <v>237721.62</v>
      </c>
      <c r="D137" s="385">
        <v>237721.62</v>
      </c>
      <c r="E137" s="384"/>
      <c r="F137" s="384"/>
      <c r="H137" s="406" t="s">
        <v>4383</v>
      </c>
      <c r="I137" s="406">
        <v>-380051.38</v>
      </c>
      <c r="J137" s="406"/>
      <c r="K137" s="406">
        <v>363658.03</v>
      </c>
      <c r="L137" s="406"/>
      <c r="M137" s="406">
        <v>743709.41</v>
      </c>
      <c r="O137" s="384" t="s">
        <v>4415</v>
      </c>
      <c r="P137" s="384">
        <v>-3555331.54</v>
      </c>
      <c r="Q137" s="385"/>
      <c r="R137" s="385">
        <v>1333827.54</v>
      </c>
      <c r="S137" s="384"/>
      <c r="T137" s="384">
        <v>4889159.08</v>
      </c>
      <c r="V137" s="497" t="s">
        <v>4430</v>
      </c>
      <c r="W137" s="497">
        <v>-16.350000000000001</v>
      </c>
      <c r="X137" s="497"/>
      <c r="Y137" s="497">
        <v>8.5</v>
      </c>
      <c r="Z137" s="497"/>
      <c r="AA137" s="497">
        <v>24.85</v>
      </c>
      <c r="AC137" t="s">
        <v>4417</v>
      </c>
      <c r="AD137" s="498">
        <v>-174452.92</v>
      </c>
      <c r="AE137"/>
      <c r="AF137" s="498">
        <v>42742.99</v>
      </c>
      <c r="AG137"/>
      <c r="AH137" s="498">
        <v>217195.91</v>
      </c>
      <c r="AI137" s="538"/>
      <c r="AJ137" s="546" t="s">
        <v>4430</v>
      </c>
      <c r="AK137" s="547">
        <v>-33.35</v>
      </c>
      <c r="AL137" s="547"/>
      <c r="AM137" s="547"/>
      <c r="AN137" s="547"/>
      <c r="AO137" s="547">
        <v>33.35</v>
      </c>
      <c r="AP137" s="538"/>
      <c r="AQ137" s="551" t="s">
        <v>4429</v>
      </c>
      <c r="AR137" s="540">
        <v>-205.75</v>
      </c>
      <c r="AS137" s="540"/>
      <c r="AT137" s="540"/>
      <c r="AU137" s="540"/>
      <c r="AV137" s="540">
        <v>205.75</v>
      </c>
      <c r="AX137" s="374" t="s">
        <v>4415</v>
      </c>
      <c r="AY137" s="556">
        <v>-10328140</v>
      </c>
      <c r="AZ137" s="375"/>
      <c r="BA137" s="556">
        <v>1768503</v>
      </c>
      <c r="BB137" s="375"/>
      <c r="BC137" s="556">
        <v>12096643</v>
      </c>
      <c r="BE137" s="374" t="s">
        <v>4415</v>
      </c>
      <c r="BF137" s="556">
        <v>-12096643</v>
      </c>
      <c r="BG137" s="375"/>
      <c r="BH137" s="556">
        <v>1389759</v>
      </c>
      <c r="BI137" s="375"/>
      <c r="BJ137" s="556">
        <v>13486402</v>
      </c>
    </row>
    <row r="138" spans="1:62" x14ac:dyDescent="0.2">
      <c r="A138" s="384" t="s">
        <v>4375</v>
      </c>
      <c r="B138" s="384"/>
      <c r="C138" s="385">
        <v>79240.539999999994</v>
      </c>
      <c r="D138" s="385">
        <v>158481.07999999999</v>
      </c>
      <c r="E138" s="384"/>
      <c r="F138" s="384">
        <v>79240.539999999994</v>
      </c>
      <c r="H138" s="406" t="s">
        <v>4384</v>
      </c>
      <c r="I138" s="406">
        <v>-1.46</v>
      </c>
      <c r="J138" s="406"/>
      <c r="K138" s="406">
        <v>1.76</v>
      </c>
      <c r="L138" s="406"/>
      <c r="M138" s="406">
        <v>3.22</v>
      </c>
      <c r="O138" s="384" t="s">
        <v>4416</v>
      </c>
      <c r="P138" s="384">
        <v>-9750</v>
      </c>
      <c r="Q138" s="385"/>
      <c r="R138" s="385">
        <v>17295</v>
      </c>
      <c r="S138" s="384"/>
      <c r="T138" s="384">
        <v>27045</v>
      </c>
      <c r="V138" s="497" t="s">
        <v>4415</v>
      </c>
      <c r="W138" s="497">
        <v>-4889159.08</v>
      </c>
      <c r="X138" s="497"/>
      <c r="Y138" s="497">
        <v>1920214</v>
      </c>
      <c r="Z138" s="497"/>
      <c r="AA138" s="497">
        <v>6809373.0800000001</v>
      </c>
      <c r="AC138" t="s">
        <v>4381</v>
      </c>
      <c r="AD138" s="498">
        <v>-7074937.4500000002</v>
      </c>
      <c r="AE138"/>
      <c r="AF138" s="498">
        <v>2599580.16</v>
      </c>
      <c r="AG138"/>
      <c r="AH138" s="498">
        <v>9674517.6099999994</v>
      </c>
      <c r="AI138" s="538"/>
      <c r="AJ138" s="546" t="s">
        <v>4415</v>
      </c>
      <c r="AK138" s="548">
        <v>-8198919.3600000003</v>
      </c>
      <c r="AL138" s="547"/>
      <c r="AM138" s="548">
        <v>1315371.6399999999</v>
      </c>
      <c r="AN138" s="547"/>
      <c r="AO138" s="548">
        <v>9514291</v>
      </c>
      <c r="AP138" s="538"/>
      <c r="AQ138" s="551" t="s">
        <v>4430</v>
      </c>
      <c r="AR138" s="540">
        <v>-33.35</v>
      </c>
      <c r="AS138" s="540"/>
      <c r="AT138" s="540"/>
      <c r="AU138" s="540"/>
      <c r="AV138" s="540">
        <v>33.35</v>
      </c>
      <c r="AX138" s="374" t="s">
        <v>4416</v>
      </c>
      <c r="AY138" s="556">
        <v>-158743.84</v>
      </c>
      <c r="AZ138" s="375"/>
      <c r="BA138" s="556">
        <v>89000</v>
      </c>
      <c r="BB138" s="375"/>
      <c r="BC138" s="556">
        <v>247743.84</v>
      </c>
      <c r="BE138" s="374" t="s">
        <v>4416</v>
      </c>
      <c r="BF138" s="556">
        <v>-247743.84</v>
      </c>
      <c r="BG138" s="375"/>
      <c r="BH138" s="375"/>
      <c r="BI138" s="375"/>
      <c r="BJ138" s="556">
        <v>247743.84</v>
      </c>
    </row>
    <row r="139" spans="1:62" x14ac:dyDescent="0.2">
      <c r="A139" s="384" t="s">
        <v>4376</v>
      </c>
      <c r="B139" s="384"/>
      <c r="C139" s="384">
        <v>25576.36</v>
      </c>
      <c r="D139" s="385">
        <v>25576.36</v>
      </c>
      <c r="E139" s="384"/>
      <c r="F139" s="385"/>
      <c r="H139" s="406" t="s">
        <v>4385</v>
      </c>
      <c r="I139" s="406">
        <v>-1099</v>
      </c>
      <c r="J139" s="406"/>
      <c r="K139" s="406"/>
      <c r="L139" s="406"/>
      <c r="M139" s="406">
        <v>1099</v>
      </c>
      <c r="O139" s="384" t="s">
        <v>4417</v>
      </c>
      <c r="P139" s="384">
        <v>-78726.460000000006</v>
      </c>
      <c r="Q139" s="384"/>
      <c r="R139" s="385">
        <v>78726.460000000006</v>
      </c>
      <c r="S139" s="384"/>
      <c r="T139" s="385">
        <v>157452.92000000001</v>
      </c>
      <c r="V139" s="497" t="s">
        <v>4416</v>
      </c>
      <c r="W139" s="497">
        <v>-27045</v>
      </c>
      <c r="X139" s="497"/>
      <c r="Y139" s="497"/>
      <c r="Z139" s="497"/>
      <c r="AA139" s="497">
        <v>27045</v>
      </c>
      <c r="AC139" t="s">
        <v>4382</v>
      </c>
      <c r="AD139" s="498">
        <v>-266116.68</v>
      </c>
      <c r="AE139"/>
      <c r="AF139" s="498">
        <v>36916.67</v>
      </c>
      <c r="AG139"/>
      <c r="AH139" s="498">
        <v>303033.34999999998</v>
      </c>
      <c r="AI139" s="538"/>
      <c r="AJ139" s="546" t="s">
        <v>4416</v>
      </c>
      <c r="AK139" s="548">
        <v>-54604.73</v>
      </c>
      <c r="AL139" s="547"/>
      <c r="AM139" s="548">
        <v>48139.11</v>
      </c>
      <c r="AN139" s="547"/>
      <c r="AO139" s="548">
        <v>102743.84</v>
      </c>
      <c r="AP139" s="538"/>
      <c r="AQ139" s="551" t="s">
        <v>4415</v>
      </c>
      <c r="AR139" s="541">
        <v>-9514291</v>
      </c>
      <c r="AS139" s="540"/>
      <c r="AT139" s="541">
        <v>813849</v>
      </c>
      <c r="AU139" s="540"/>
      <c r="AV139" s="541">
        <v>10328140</v>
      </c>
      <c r="AX139" s="374" t="s">
        <v>4417</v>
      </c>
      <c r="AY139" s="556">
        <v>-797410.16</v>
      </c>
      <c r="AZ139" s="375"/>
      <c r="BA139" s="556">
        <v>43000</v>
      </c>
      <c r="BB139" s="375"/>
      <c r="BC139" s="556">
        <v>840410.16</v>
      </c>
      <c r="BE139" s="374" t="s">
        <v>4417</v>
      </c>
      <c r="BF139" s="556">
        <v>-840410.16</v>
      </c>
      <c r="BG139" s="375"/>
      <c r="BH139" s="556">
        <v>57000</v>
      </c>
      <c r="BI139" s="375"/>
      <c r="BJ139" s="556">
        <v>897410.16</v>
      </c>
    </row>
    <row r="140" spans="1:62" x14ac:dyDescent="0.2">
      <c r="A140" s="384" t="s">
        <v>4377</v>
      </c>
      <c r="B140" s="384"/>
      <c r="C140" s="384"/>
      <c r="D140" s="384">
        <v>12000</v>
      </c>
      <c r="E140" s="384"/>
      <c r="F140" s="384">
        <v>12000</v>
      </c>
      <c r="H140" s="406" t="s">
        <v>4386</v>
      </c>
      <c r="I140" s="406">
        <v>1594599.39</v>
      </c>
      <c r="J140" s="406">
        <v>2195688.06</v>
      </c>
      <c r="K140" s="406">
        <v>52473.67</v>
      </c>
      <c r="L140" s="406">
        <v>3737813.78</v>
      </c>
      <c r="M140" s="406"/>
      <c r="O140" s="384" t="s">
        <v>4381</v>
      </c>
      <c r="P140" s="384">
        <v>-5315859.88</v>
      </c>
      <c r="Q140" s="384"/>
      <c r="R140" s="384">
        <v>1559077.57</v>
      </c>
      <c r="S140" s="384"/>
      <c r="T140" s="384">
        <v>6874937.4500000002</v>
      </c>
      <c r="V140" s="497" t="s">
        <v>4417</v>
      </c>
      <c r="W140" s="497">
        <v>-157452.92000000001</v>
      </c>
      <c r="X140" s="497"/>
      <c r="Y140" s="497">
        <v>17000</v>
      </c>
      <c r="Z140" s="497"/>
      <c r="AA140" s="497">
        <v>174452.92</v>
      </c>
      <c r="AC140" t="s">
        <v>4383</v>
      </c>
      <c r="AD140" s="498">
        <v>-933876.71</v>
      </c>
      <c r="AE140"/>
      <c r="AF140" s="498">
        <v>92702.01</v>
      </c>
      <c r="AG140"/>
      <c r="AH140" s="498">
        <v>1026578.72</v>
      </c>
      <c r="AI140" s="538"/>
      <c r="AJ140" s="546" t="s">
        <v>4417</v>
      </c>
      <c r="AK140" s="548">
        <v>-217195.91</v>
      </c>
      <c r="AL140" s="547"/>
      <c r="AM140" s="548">
        <v>20214.25</v>
      </c>
      <c r="AN140" s="547"/>
      <c r="AO140" s="548">
        <v>237410.16</v>
      </c>
      <c r="AP140" s="538"/>
      <c r="AQ140" s="551" t="s">
        <v>4416</v>
      </c>
      <c r="AR140" s="541">
        <v>-102743.84</v>
      </c>
      <c r="AS140" s="540"/>
      <c r="AT140" s="541">
        <v>56000</v>
      </c>
      <c r="AU140" s="540"/>
      <c r="AV140" s="541">
        <v>158743.84</v>
      </c>
      <c r="AX140" s="374" t="s">
        <v>4381</v>
      </c>
      <c r="AY140" s="556">
        <v>-12790799.27</v>
      </c>
      <c r="AZ140" s="375"/>
      <c r="BA140" s="375"/>
      <c r="BB140" s="375"/>
      <c r="BC140" s="556">
        <v>12790799.27</v>
      </c>
      <c r="BE140" s="374" t="s">
        <v>4381</v>
      </c>
      <c r="BF140" s="556">
        <v>-12790799.27</v>
      </c>
      <c r="BG140" s="375"/>
      <c r="BH140" s="556">
        <v>2414525.16</v>
      </c>
      <c r="BI140" s="375"/>
      <c r="BJ140" s="556">
        <v>15205324.43</v>
      </c>
    </row>
    <row r="141" spans="1:62" x14ac:dyDescent="0.2">
      <c r="A141" s="384" t="s">
        <v>4378</v>
      </c>
      <c r="B141" s="384"/>
      <c r="C141" s="385"/>
      <c r="D141" s="385">
        <v>1129476</v>
      </c>
      <c r="E141" s="384"/>
      <c r="F141" s="384">
        <v>1129476</v>
      </c>
      <c r="H141" s="406" t="s">
        <v>4387</v>
      </c>
      <c r="I141" s="406">
        <v>23597.03</v>
      </c>
      <c r="J141" s="406">
        <v>46667.47</v>
      </c>
      <c r="K141" s="406">
        <v>1869.27</v>
      </c>
      <c r="L141" s="406">
        <v>68395.23</v>
      </c>
      <c r="M141" s="406"/>
      <c r="O141" s="384" t="s">
        <v>4382</v>
      </c>
      <c r="P141" s="384">
        <v>-197933.34</v>
      </c>
      <c r="Q141" s="385"/>
      <c r="R141" s="385">
        <v>34266.67</v>
      </c>
      <c r="S141" s="384"/>
      <c r="T141" s="384">
        <v>232200.01</v>
      </c>
      <c r="V141" s="497" t="s">
        <v>4381</v>
      </c>
      <c r="W141" s="497">
        <v>-6874937.4500000002</v>
      </c>
      <c r="X141" s="497"/>
      <c r="Y141" s="497">
        <v>200000</v>
      </c>
      <c r="Z141" s="497"/>
      <c r="AA141" s="497">
        <v>7074937.4500000002</v>
      </c>
      <c r="AC141" t="s">
        <v>4384</v>
      </c>
      <c r="AD141">
        <v>-3.52</v>
      </c>
      <c r="AE141">
        <v>0.08</v>
      </c>
      <c r="AF141">
        <v>0.2</v>
      </c>
      <c r="AG141"/>
      <c r="AH141">
        <v>3.64</v>
      </c>
      <c r="AI141" s="538"/>
      <c r="AJ141" s="546" t="s">
        <v>4381</v>
      </c>
      <c r="AK141" s="548">
        <v>-9674517.6099999994</v>
      </c>
      <c r="AL141" s="547"/>
      <c r="AM141" s="548">
        <v>3116281.66</v>
      </c>
      <c r="AN141" s="547"/>
      <c r="AO141" s="548">
        <v>12790799.27</v>
      </c>
      <c r="AP141" s="538"/>
      <c r="AQ141" s="551" t="s">
        <v>4417</v>
      </c>
      <c r="AR141" s="541">
        <v>-237410.16</v>
      </c>
      <c r="AS141" s="540"/>
      <c r="AT141" s="541">
        <v>560000</v>
      </c>
      <c r="AU141" s="540"/>
      <c r="AV141" s="541">
        <v>797410.16</v>
      </c>
      <c r="AX141" s="374" t="s">
        <v>4382</v>
      </c>
      <c r="AY141" s="556">
        <v>-345662.92</v>
      </c>
      <c r="AZ141" s="375"/>
      <c r="BA141" s="556">
        <v>3900</v>
      </c>
      <c r="BB141" s="375"/>
      <c r="BC141" s="556">
        <v>349562.92</v>
      </c>
      <c r="BE141" s="374" t="s">
        <v>4382</v>
      </c>
      <c r="BF141" s="556">
        <v>-349562.92</v>
      </c>
      <c r="BG141" s="375"/>
      <c r="BH141" s="375"/>
      <c r="BI141" s="375"/>
      <c r="BJ141" s="556">
        <v>349562.92</v>
      </c>
    </row>
    <row r="142" spans="1:62" x14ac:dyDescent="0.2">
      <c r="A142" s="384" t="s">
        <v>4379</v>
      </c>
      <c r="B142" s="384"/>
      <c r="C142" s="385"/>
      <c r="D142" s="385">
        <v>1398</v>
      </c>
      <c r="E142" s="384"/>
      <c r="F142" s="385">
        <v>1398</v>
      </c>
      <c r="H142" s="406" t="s">
        <v>4388</v>
      </c>
      <c r="I142" s="406">
        <v>162152.94</v>
      </c>
      <c r="J142" s="406">
        <v>211986.25</v>
      </c>
      <c r="K142" s="406">
        <v>5946.66</v>
      </c>
      <c r="L142" s="406">
        <v>368192.53</v>
      </c>
      <c r="M142" s="406"/>
      <c r="O142" s="384" t="s">
        <v>4383</v>
      </c>
      <c r="P142" s="384">
        <v>-743709.41</v>
      </c>
      <c r="Q142" s="385"/>
      <c r="R142" s="385">
        <v>155793.76999999999</v>
      </c>
      <c r="S142" s="384"/>
      <c r="T142" s="385">
        <v>899503.18</v>
      </c>
      <c r="V142" s="497" t="s">
        <v>4382</v>
      </c>
      <c r="W142" s="497">
        <v>-232200.01</v>
      </c>
      <c r="X142" s="497"/>
      <c r="Y142" s="497">
        <v>33916.67</v>
      </c>
      <c r="Z142" s="497"/>
      <c r="AA142" s="497">
        <v>266116.68</v>
      </c>
      <c r="AC142" t="s">
        <v>4431</v>
      </c>
      <c r="AD142">
        <v>-601.98</v>
      </c>
      <c r="AE142"/>
      <c r="AF142">
        <v>161.71</v>
      </c>
      <c r="AG142"/>
      <c r="AH142">
        <v>763.69</v>
      </c>
      <c r="AI142" s="538"/>
      <c r="AJ142" s="546" t="s">
        <v>4382</v>
      </c>
      <c r="AK142" s="548">
        <v>-303033.34999999998</v>
      </c>
      <c r="AL142" s="547"/>
      <c r="AM142" s="548">
        <v>28409.57</v>
      </c>
      <c r="AN142" s="547"/>
      <c r="AO142" s="548">
        <v>331442.92</v>
      </c>
      <c r="AP142" s="538"/>
      <c r="AQ142" s="551" t="s">
        <v>4381</v>
      </c>
      <c r="AR142" s="541">
        <v>-12790799.27</v>
      </c>
      <c r="AS142" s="540"/>
      <c r="AT142" s="540"/>
      <c r="AU142" s="540"/>
      <c r="AV142" s="541">
        <v>12790799.27</v>
      </c>
      <c r="AX142" s="374" t="s">
        <v>4383</v>
      </c>
      <c r="AY142" s="556">
        <v>-1145521.75</v>
      </c>
      <c r="AZ142" s="375"/>
      <c r="BA142" s="375"/>
      <c r="BB142" s="375"/>
      <c r="BC142" s="556">
        <v>1145521.75</v>
      </c>
      <c r="BE142" s="374" t="s">
        <v>4383</v>
      </c>
      <c r="BF142" s="556">
        <v>-1145521.75</v>
      </c>
      <c r="BG142" s="375"/>
      <c r="BH142" s="556">
        <v>117928.88</v>
      </c>
      <c r="BI142" s="375"/>
      <c r="BJ142" s="556">
        <v>1263450.6299999999</v>
      </c>
    </row>
    <row r="143" spans="1:62" x14ac:dyDescent="0.2">
      <c r="A143" s="384" t="s">
        <v>4380</v>
      </c>
      <c r="B143" s="384"/>
      <c r="C143" s="385"/>
      <c r="D143" s="385">
        <v>1574</v>
      </c>
      <c r="E143" s="384"/>
      <c r="F143" s="384">
        <v>1574</v>
      </c>
      <c r="H143" s="406" t="s">
        <v>4418</v>
      </c>
      <c r="I143" s="406"/>
      <c r="J143" s="406">
        <v>224413.4</v>
      </c>
      <c r="K143" s="406"/>
      <c r="L143" s="406">
        <v>224413.4</v>
      </c>
      <c r="M143" s="406"/>
      <c r="O143" s="384" t="s">
        <v>4384</v>
      </c>
      <c r="P143" s="384">
        <v>-3.22</v>
      </c>
      <c r="Q143" s="385"/>
      <c r="R143" s="385">
        <v>0.09</v>
      </c>
      <c r="S143" s="384"/>
      <c r="T143" s="384">
        <v>3.31</v>
      </c>
      <c r="V143" s="497" t="s">
        <v>4383</v>
      </c>
      <c r="W143" s="497">
        <v>-899503.18</v>
      </c>
      <c r="X143" s="497"/>
      <c r="Y143" s="497">
        <v>34373.53</v>
      </c>
      <c r="Z143" s="497"/>
      <c r="AA143" s="497">
        <v>933876.71</v>
      </c>
      <c r="AC143" t="s">
        <v>4385</v>
      </c>
      <c r="AD143" s="498">
        <v>-1099</v>
      </c>
      <c r="AE143"/>
      <c r="AF143"/>
      <c r="AG143"/>
      <c r="AH143" s="498">
        <v>1099</v>
      </c>
      <c r="AI143" s="538"/>
      <c r="AJ143" s="546" t="s">
        <v>4383</v>
      </c>
      <c r="AK143" s="548">
        <v>-1026578.72</v>
      </c>
      <c r="AL143" s="547"/>
      <c r="AM143" s="548">
        <v>94643.03</v>
      </c>
      <c r="AN143" s="547"/>
      <c r="AO143" s="548">
        <v>1121221.75</v>
      </c>
      <c r="AP143" s="538"/>
      <c r="AQ143" s="551" t="s">
        <v>4382</v>
      </c>
      <c r="AR143" s="541">
        <v>-331442.92</v>
      </c>
      <c r="AS143" s="540"/>
      <c r="AT143" s="541">
        <v>14220</v>
      </c>
      <c r="AU143" s="540"/>
      <c r="AV143" s="541">
        <v>345662.92</v>
      </c>
      <c r="AX143" s="374" t="s">
        <v>4384</v>
      </c>
      <c r="AY143" s="375">
        <v>-4.66</v>
      </c>
      <c r="AZ143" s="375"/>
      <c r="BA143" s="375"/>
      <c r="BB143" s="375"/>
      <c r="BC143" s="375">
        <v>4.66</v>
      </c>
      <c r="BE143" s="374" t="s">
        <v>4384</v>
      </c>
      <c r="BF143" s="375">
        <v>-4.66</v>
      </c>
      <c r="BG143" s="375"/>
      <c r="BH143" s="375">
        <v>0.13</v>
      </c>
      <c r="BI143" s="375"/>
      <c r="BJ143" s="375">
        <v>4.79</v>
      </c>
    </row>
    <row r="144" spans="1:62" x14ac:dyDescent="0.2">
      <c r="A144" s="384" t="s">
        <v>4381</v>
      </c>
      <c r="B144" s="384"/>
      <c r="C144" s="384"/>
      <c r="D144" s="385">
        <v>2399580.1600000001</v>
      </c>
      <c r="E144" s="384"/>
      <c r="F144" s="385">
        <v>2399580.1600000001</v>
      </c>
      <c r="H144" s="406" t="s">
        <v>4419</v>
      </c>
      <c r="I144" s="406"/>
      <c r="J144" s="406">
        <v>231636.57</v>
      </c>
      <c r="K144" s="406"/>
      <c r="L144" s="406">
        <v>231636.57</v>
      </c>
      <c r="M144" s="406"/>
      <c r="O144" s="384" t="s">
        <v>4431</v>
      </c>
      <c r="P144" s="384"/>
      <c r="Q144" s="384"/>
      <c r="R144" s="385">
        <v>436.89</v>
      </c>
      <c r="S144" s="384"/>
      <c r="T144" s="385">
        <v>436.89</v>
      </c>
      <c r="V144" s="497" t="s">
        <v>4384</v>
      </c>
      <c r="W144" s="497">
        <v>-3.31</v>
      </c>
      <c r="X144" s="497"/>
      <c r="Y144" s="497">
        <v>0.21</v>
      </c>
      <c r="Z144" s="497"/>
      <c r="AA144" s="497">
        <v>3.52</v>
      </c>
      <c r="AC144" t="s">
        <v>4386</v>
      </c>
      <c r="AD144" s="498">
        <v>8023167.0499999998</v>
      </c>
      <c r="AE144" s="498">
        <v>2110811.91</v>
      </c>
      <c r="AF144"/>
      <c r="AG144" s="498">
        <v>10133978.960000001</v>
      </c>
      <c r="AH144"/>
      <c r="AI144" s="538"/>
      <c r="AJ144" s="546" t="s">
        <v>4384</v>
      </c>
      <c r="AK144" s="547">
        <v>-3.64</v>
      </c>
      <c r="AL144" s="547"/>
      <c r="AM144" s="547">
        <v>0.65</v>
      </c>
      <c r="AN144" s="547"/>
      <c r="AO144" s="547">
        <v>4.29</v>
      </c>
      <c r="AP144" s="538"/>
      <c r="AQ144" s="551" t="s">
        <v>4383</v>
      </c>
      <c r="AR144" s="541">
        <v>-1121221.75</v>
      </c>
      <c r="AS144" s="540"/>
      <c r="AT144" s="541">
        <v>24300</v>
      </c>
      <c r="AU144" s="540"/>
      <c r="AV144" s="541">
        <v>1145521.75</v>
      </c>
      <c r="AX144" s="374" t="s">
        <v>4431</v>
      </c>
      <c r="AY144" s="375">
        <v>-763.69</v>
      </c>
      <c r="AZ144" s="375"/>
      <c r="BA144" s="375"/>
      <c r="BB144" s="375"/>
      <c r="BC144" s="375">
        <v>763.69</v>
      </c>
      <c r="BE144" s="374" t="s">
        <v>4431</v>
      </c>
      <c r="BF144" s="375">
        <v>-763.69</v>
      </c>
      <c r="BG144" s="375"/>
      <c r="BH144" s="375"/>
      <c r="BI144" s="375"/>
      <c r="BJ144" s="375">
        <v>763.69</v>
      </c>
    </row>
    <row r="145" spans="1:62" x14ac:dyDescent="0.2">
      <c r="A145" s="384" t="s">
        <v>4382</v>
      </c>
      <c r="B145" s="384"/>
      <c r="C145" s="384"/>
      <c r="D145" s="384">
        <v>97166.67</v>
      </c>
      <c r="E145" s="384"/>
      <c r="F145" s="384">
        <v>97166.67</v>
      </c>
      <c r="H145" s="406" t="s">
        <v>4389</v>
      </c>
      <c r="I145" s="406">
        <v>113128.64</v>
      </c>
      <c r="J145" s="406">
        <v>184565.55</v>
      </c>
      <c r="K145" s="406">
        <v>4017.67</v>
      </c>
      <c r="L145" s="406">
        <v>293676.52</v>
      </c>
      <c r="M145" s="406"/>
      <c r="O145" s="384" t="s">
        <v>4385</v>
      </c>
      <c r="P145" s="384">
        <v>-1099</v>
      </c>
      <c r="Q145" s="384"/>
      <c r="R145" s="384"/>
      <c r="S145" s="384"/>
      <c r="T145" s="384">
        <v>1099</v>
      </c>
      <c r="V145" s="497" t="s">
        <v>4431</v>
      </c>
      <c r="W145" s="497">
        <v>-436.89</v>
      </c>
      <c r="X145" s="497"/>
      <c r="Y145" s="497">
        <v>165.09</v>
      </c>
      <c r="Z145" s="497"/>
      <c r="AA145" s="497">
        <v>601.98</v>
      </c>
      <c r="AC145" t="s">
        <v>4432</v>
      </c>
      <c r="AD145" s="498">
        <v>27000</v>
      </c>
      <c r="AE145" s="498">
        <v>9000</v>
      </c>
      <c r="AF145"/>
      <c r="AG145" s="498">
        <v>36000</v>
      </c>
      <c r="AH145"/>
      <c r="AI145" s="538"/>
      <c r="AJ145" s="546" t="s">
        <v>4431</v>
      </c>
      <c r="AK145" s="547">
        <v>-763.69</v>
      </c>
      <c r="AL145" s="547"/>
      <c r="AM145" s="547"/>
      <c r="AN145" s="547"/>
      <c r="AO145" s="547">
        <v>763.69</v>
      </c>
      <c r="AP145" s="538"/>
      <c r="AQ145" s="551" t="s">
        <v>4384</v>
      </c>
      <c r="AR145" s="540">
        <v>-4.29</v>
      </c>
      <c r="AS145" s="540"/>
      <c r="AT145" s="540">
        <v>0.37</v>
      </c>
      <c r="AU145" s="540"/>
      <c r="AV145" s="540">
        <v>4.66</v>
      </c>
      <c r="AX145" s="374" t="s">
        <v>4385</v>
      </c>
      <c r="AY145" s="556">
        <v>-1099</v>
      </c>
      <c r="AZ145" s="375"/>
      <c r="BA145" s="375"/>
      <c r="BB145" s="375"/>
      <c r="BC145" s="556">
        <v>1099</v>
      </c>
      <c r="BE145" s="374" t="s">
        <v>4385</v>
      </c>
      <c r="BF145" s="556">
        <v>-1099</v>
      </c>
      <c r="BG145" s="375"/>
      <c r="BH145" s="375"/>
      <c r="BI145" s="375"/>
      <c r="BJ145" s="556">
        <v>1099</v>
      </c>
    </row>
    <row r="146" spans="1:62" x14ac:dyDescent="0.2">
      <c r="A146" s="384" t="s">
        <v>4383</v>
      </c>
      <c r="B146" s="384"/>
      <c r="C146" s="384"/>
      <c r="D146" s="384">
        <v>380051.38</v>
      </c>
      <c r="E146" s="384"/>
      <c r="F146" s="384">
        <v>380051.38</v>
      </c>
      <c r="H146" s="406" t="s">
        <v>4390</v>
      </c>
      <c r="I146" s="406">
        <v>168564.95</v>
      </c>
      <c r="J146" s="406">
        <v>168564.95</v>
      </c>
      <c r="K146" s="406"/>
      <c r="L146" s="406">
        <v>337129.9</v>
      </c>
      <c r="M146" s="406"/>
      <c r="O146" s="384" t="s">
        <v>4386</v>
      </c>
      <c r="P146" s="384">
        <v>3737813.78</v>
      </c>
      <c r="Q146" s="384">
        <v>2145766.4700000002</v>
      </c>
      <c r="R146" s="384">
        <v>18000</v>
      </c>
      <c r="S146" s="384">
        <v>5865580.25</v>
      </c>
      <c r="T146" s="384"/>
      <c r="V146" s="497" t="s">
        <v>4385</v>
      </c>
      <c r="W146" s="497">
        <v>-1099</v>
      </c>
      <c r="X146" s="497"/>
      <c r="Y146" s="497"/>
      <c r="Z146" s="497"/>
      <c r="AA146" s="497">
        <v>1099</v>
      </c>
      <c r="AC146" t="s">
        <v>4433</v>
      </c>
      <c r="AD146" s="498">
        <v>385911.75</v>
      </c>
      <c r="AE146"/>
      <c r="AF146"/>
      <c r="AG146" s="498">
        <v>385911.75</v>
      </c>
      <c r="AH146"/>
      <c r="AI146" s="538"/>
      <c r="AJ146" s="546" t="s">
        <v>4385</v>
      </c>
      <c r="AK146" s="548">
        <v>-1099</v>
      </c>
      <c r="AL146" s="547"/>
      <c r="AM146" s="547"/>
      <c r="AN146" s="547"/>
      <c r="AO146" s="548">
        <v>1099</v>
      </c>
      <c r="AP146" s="538"/>
      <c r="AQ146" s="551" t="s">
        <v>4431</v>
      </c>
      <c r="AR146" s="540">
        <v>-763.69</v>
      </c>
      <c r="AS146" s="540"/>
      <c r="AT146" s="540"/>
      <c r="AU146" s="540"/>
      <c r="AV146" s="540">
        <v>763.69</v>
      </c>
      <c r="AX146" s="374" t="s">
        <v>4386</v>
      </c>
      <c r="AY146" s="556">
        <v>13227060.210000001</v>
      </c>
      <c r="AZ146" s="556">
        <v>1614207.62</v>
      </c>
      <c r="BA146" s="375"/>
      <c r="BB146" s="556">
        <v>14841267.83</v>
      </c>
      <c r="BC146" s="375"/>
      <c r="BE146" s="374" t="s">
        <v>4386</v>
      </c>
      <c r="BF146" s="556">
        <v>14841267.83</v>
      </c>
      <c r="BG146" s="556">
        <v>2528116.71</v>
      </c>
      <c r="BH146" s="375"/>
      <c r="BI146" s="556">
        <v>17369384.539999999</v>
      </c>
      <c r="BJ146" s="375"/>
    </row>
    <row r="147" spans="1:62" x14ac:dyDescent="0.2">
      <c r="A147" s="384" t="s">
        <v>4384</v>
      </c>
      <c r="B147" s="384"/>
      <c r="C147" s="384"/>
      <c r="D147" s="385">
        <v>1.46</v>
      </c>
      <c r="E147" s="384"/>
      <c r="F147" s="385">
        <v>1.46</v>
      </c>
      <c r="H147" s="406" t="s">
        <v>4420</v>
      </c>
      <c r="I147" s="406"/>
      <c r="J147" s="406">
        <v>983.1</v>
      </c>
      <c r="K147" s="406"/>
      <c r="L147" s="406">
        <v>983.1</v>
      </c>
      <c r="M147" s="406"/>
      <c r="O147" s="384" t="s">
        <v>4432</v>
      </c>
      <c r="P147" s="384"/>
      <c r="Q147" s="384">
        <v>22500</v>
      </c>
      <c r="R147" s="385"/>
      <c r="S147" s="384">
        <v>22500</v>
      </c>
      <c r="T147" s="385"/>
      <c r="V147" s="497" t="s">
        <v>4386</v>
      </c>
      <c r="W147" s="497">
        <v>5865580.25</v>
      </c>
      <c r="X147" s="497">
        <v>2157586.7999999998</v>
      </c>
      <c r="Y147" s="497"/>
      <c r="Z147" s="497">
        <v>8023167.0499999998</v>
      </c>
      <c r="AA147" s="497"/>
      <c r="AC147" t="s">
        <v>4387</v>
      </c>
      <c r="AD147" s="498">
        <v>159177.07999999999</v>
      </c>
      <c r="AE147" s="498">
        <v>43886.33</v>
      </c>
      <c r="AF147"/>
      <c r="AG147" s="498">
        <v>203063.41</v>
      </c>
      <c r="AH147"/>
      <c r="AI147" s="538"/>
      <c r="AJ147" s="546" t="s">
        <v>4386</v>
      </c>
      <c r="AK147" s="548">
        <v>10133978.960000001</v>
      </c>
      <c r="AL147" s="548">
        <v>1531302.84</v>
      </c>
      <c r="AM147" s="547"/>
      <c r="AN147" s="548">
        <v>11665281.800000001</v>
      </c>
      <c r="AO147" s="547"/>
      <c r="AP147" s="538"/>
      <c r="AQ147" s="551" t="s">
        <v>4385</v>
      </c>
      <c r="AR147" s="541">
        <v>-1099</v>
      </c>
      <c r="AS147" s="540"/>
      <c r="AT147" s="540"/>
      <c r="AU147" s="540"/>
      <c r="AV147" s="541">
        <v>1099</v>
      </c>
      <c r="AX147" s="374" t="s">
        <v>4432</v>
      </c>
      <c r="AY147" s="556">
        <v>40500</v>
      </c>
      <c r="AZ147" s="375"/>
      <c r="BA147" s="375"/>
      <c r="BB147" s="556">
        <v>40500</v>
      </c>
      <c r="BC147" s="375"/>
      <c r="BE147" s="374" t="s">
        <v>4432</v>
      </c>
      <c r="BF147" s="556">
        <v>40500</v>
      </c>
      <c r="BG147" s="375"/>
      <c r="BH147" s="375"/>
      <c r="BI147" s="556">
        <v>40500</v>
      </c>
      <c r="BJ147" s="375"/>
    </row>
    <row r="148" spans="1:62" x14ac:dyDescent="0.2">
      <c r="A148" s="384" t="s">
        <v>4385</v>
      </c>
      <c r="B148" s="384"/>
      <c r="C148" s="384"/>
      <c r="D148" s="384">
        <v>1099</v>
      </c>
      <c r="E148" s="384"/>
      <c r="F148" s="384">
        <v>1099</v>
      </c>
      <c r="H148" s="406" t="s">
        <v>4391</v>
      </c>
      <c r="I148" s="406">
        <v>14078.82</v>
      </c>
      <c r="J148" s="406">
        <v>14320.39</v>
      </c>
      <c r="K148" s="406"/>
      <c r="L148" s="406">
        <v>28399.21</v>
      </c>
      <c r="M148" s="406"/>
      <c r="O148" s="384" t="s">
        <v>4433</v>
      </c>
      <c r="P148" s="384"/>
      <c r="Q148" s="384">
        <v>385911.75</v>
      </c>
      <c r="R148" s="384"/>
      <c r="S148" s="384">
        <v>385911.75</v>
      </c>
      <c r="T148" s="384"/>
      <c r="V148" s="497" t="s">
        <v>4432</v>
      </c>
      <c r="W148" s="497">
        <v>22500</v>
      </c>
      <c r="X148" s="497">
        <v>4500</v>
      </c>
      <c r="Y148" s="497"/>
      <c r="Z148" s="497">
        <v>27000</v>
      </c>
      <c r="AA148" s="497"/>
      <c r="AC148" t="s">
        <v>4388</v>
      </c>
      <c r="AD148" s="498">
        <v>842874.39</v>
      </c>
      <c r="AE148" s="498">
        <v>226334.41</v>
      </c>
      <c r="AF148"/>
      <c r="AG148" s="498">
        <v>1069208.8</v>
      </c>
      <c r="AH148"/>
      <c r="AI148" s="538"/>
      <c r="AJ148" s="546" t="s">
        <v>4432</v>
      </c>
      <c r="AK148" s="548">
        <v>36000</v>
      </c>
      <c r="AL148" s="548">
        <v>4500</v>
      </c>
      <c r="AM148" s="547"/>
      <c r="AN148" s="548">
        <v>40500</v>
      </c>
      <c r="AO148" s="547"/>
      <c r="AP148" s="538"/>
      <c r="AQ148" s="551" t="s">
        <v>4386</v>
      </c>
      <c r="AR148" s="541">
        <v>11665281.800000001</v>
      </c>
      <c r="AS148" s="541">
        <v>1561778.41</v>
      </c>
      <c r="AT148" s="540"/>
      <c r="AU148" s="541">
        <v>13227060.210000001</v>
      </c>
      <c r="AV148" s="540"/>
      <c r="AX148" s="374" t="s">
        <v>4433</v>
      </c>
      <c r="AY148" s="556">
        <v>806056.83</v>
      </c>
      <c r="AZ148" s="375"/>
      <c r="BA148" s="375"/>
      <c r="BB148" s="556">
        <v>806056.83</v>
      </c>
      <c r="BC148" s="375"/>
      <c r="BE148" s="374" t="s">
        <v>4433</v>
      </c>
      <c r="BF148" s="556">
        <v>806056.83</v>
      </c>
      <c r="BG148" s="556">
        <v>13882.85</v>
      </c>
      <c r="BH148" s="375"/>
      <c r="BI148" s="556">
        <v>819939.68</v>
      </c>
      <c r="BJ148" s="375"/>
    </row>
    <row r="149" spans="1:62" x14ac:dyDescent="0.2">
      <c r="A149" s="384" t="s">
        <v>4386</v>
      </c>
      <c r="B149" s="384"/>
      <c r="C149" s="384">
        <v>1594599.39</v>
      </c>
      <c r="D149" s="384"/>
      <c r="E149" s="384">
        <v>1594599.39</v>
      </c>
      <c r="F149" s="384"/>
      <c r="H149" s="406" t="s">
        <v>4392</v>
      </c>
      <c r="I149" s="406">
        <v>26939</v>
      </c>
      <c r="J149" s="406">
        <v>25555</v>
      </c>
      <c r="K149" s="406"/>
      <c r="L149" s="406">
        <v>52494</v>
      </c>
      <c r="M149" s="406"/>
      <c r="O149" s="384" t="s">
        <v>4387</v>
      </c>
      <c r="P149" s="384">
        <v>68395.23</v>
      </c>
      <c r="Q149" s="384">
        <v>45072.97</v>
      </c>
      <c r="R149" s="384"/>
      <c r="S149" s="384">
        <v>113468.2</v>
      </c>
      <c r="T149" s="384"/>
      <c r="V149" s="497" t="s">
        <v>4433</v>
      </c>
      <c r="W149" s="497">
        <v>385911.75</v>
      </c>
      <c r="X149" s="497"/>
      <c r="Y149" s="497"/>
      <c r="Z149" s="497">
        <v>385911.75</v>
      </c>
      <c r="AA149" s="497"/>
      <c r="AC149" t="s">
        <v>4418</v>
      </c>
      <c r="AD149" s="498">
        <v>508892.36</v>
      </c>
      <c r="AE149"/>
      <c r="AF149"/>
      <c r="AG149" s="498">
        <v>508892.36</v>
      </c>
      <c r="AH149"/>
      <c r="AI149" s="538"/>
      <c r="AJ149" s="546" t="s">
        <v>4433</v>
      </c>
      <c r="AK149" s="548">
        <v>385911.75</v>
      </c>
      <c r="AL149" s="548">
        <v>403263.31</v>
      </c>
      <c r="AM149" s="547"/>
      <c r="AN149" s="548">
        <v>789175.06</v>
      </c>
      <c r="AO149" s="547"/>
      <c r="AP149" s="538"/>
      <c r="AQ149" s="551" t="s">
        <v>4432</v>
      </c>
      <c r="AR149" s="541">
        <v>40500</v>
      </c>
      <c r="AS149" s="540"/>
      <c r="AT149" s="540"/>
      <c r="AU149" s="541">
        <v>40500</v>
      </c>
      <c r="AV149" s="540"/>
      <c r="AX149" s="374" t="s">
        <v>4387</v>
      </c>
      <c r="AY149" s="556">
        <v>246863</v>
      </c>
      <c r="AZ149" s="556">
        <v>24536.39</v>
      </c>
      <c r="BA149" s="375"/>
      <c r="BB149" s="556">
        <v>271399.39</v>
      </c>
      <c r="BC149" s="375"/>
      <c r="BE149" s="374" t="s">
        <v>4387</v>
      </c>
      <c r="BF149" s="556">
        <v>271399.39</v>
      </c>
      <c r="BG149" s="556">
        <v>55030.85</v>
      </c>
      <c r="BH149" s="375"/>
      <c r="BI149" s="556">
        <v>326430.24</v>
      </c>
      <c r="BJ149" s="375"/>
    </row>
    <row r="150" spans="1:62" x14ac:dyDescent="0.2">
      <c r="A150" s="384" t="s">
        <v>4387</v>
      </c>
      <c r="B150" s="384"/>
      <c r="C150" s="384">
        <v>23597.03</v>
      </c>
      <c r="D150" s="384"/>
      <c r="E150" s="384">
        <v>23597.03</v>
      </c>
      <c r="F150" s="384"/>
      <c r="H150" s="406" t="s">
        <v>4393</v>
      </c>
      <c r="I150" s="406">
        <v>3101</v>
      </c>
      <c r="J150" s="406">
        <v>1584</v>
      </c>
      <c r="K150" s="406"/>
      <c r="L150" s="406">
        <v>4685</v>
      </c>
      <c r="M150" s="406"/>
      <c r="O150" s="384" t="s">
        <v>4388</v>
      </c>
      <c r="P150" s="384">
        <v>368192.53</v>
      </c>
      <c r="Q150" s="384">
        <v>240947.72</v>
      </c>
      <c r="R150" s="384"/>
      <c r="S150" s="384">
        <v>609140.25</v>
      </c>
      <c r="T150" s="384"/>
      <c r="V150" s="497" t="s">
        <v>4387</v>
      </c>
      <c r="W150" s="497">
        <v>113468.2</v>
      </c>
      <c r="X150" s="497">
        <v>45708.88</v>
      </c>
      <c r="Y150" s="497"/>
      <c r="Z150" s="497">
        <v>159177.07999999999</v>
      </c>
      <c r="AA150" s="497"/>
      <c r="AC150" t="s">
        <v>4419</v>
      </c>
      <c r="AD150" s="498">
        <v>525584.41</v>
      </c>
      <c r="AE150"/>
      <c r="AF150"/>
      <c r="AG150" s="498">
        <v>525584.41</v>
      </c>
      <c r="AH150"/>
      <c r="AI150" s="538"/>
      <c r="AJ150" s="546" t="s">
        <v>4387</v>
      </c>
      <c r="AK150" s="548">
        <v>203063.41</v>
      </c>
      <c r="AL150" s="548">
        <v>21306.06</v>
      </c>
      <c r="AM150" s="547"/>
      <c r="AN150" s="548">
        <v>224369.47</v>
      </c>
      <c r="AO150" s="547"/>
      <c r="AP150" s="538"/>
      <c r="AQ150" s="551" t="s">
        <v>4433</v>
      </c>
      <c r="AR150" s="541">
        <v>789175.06</v>
      </c>
      <c r="AS150" s="541">
        <v>16881.77</v>
      </c>
      <c r="AT150" s="540"/>
      <c r="AU150" s="541">
        <v>806056.83</v>
      </c>
      <c r="AV150" s="540"/>
      <c r="AX150" s="374" t="s">
        <v>4388</v>
      </c>
      <c r="AY150" s="556">
        <v>1382197.3</v>
      </c>
      <c r="AZ150" s="556">
        <v>163621.31</v>
      </c>
      <c r="BA150" s="375"/>
      <c r="BB150" s="556">
        <v>1545818.61</v>
      </c>
      <c r="BC150" s="375"/>
      <c r="BE150" s="374" t="s">
        <v>4388</v>
      </c>
      <c r="BF150" s="556">
        <v>1545818.61</v>
      </c>
      <c r="BG150" s="556">
        <v>218103.82</v>
      </c>
      <c r="BH150" s="375"/>
      <c r="BI150" s="556">
        <v>1763922.43</v>
      </c>
      <c r="BJ150" s="375"/>
    </row>
    <row r="151" spans="1:62" x14ac:dyDescent="0.2">
      <c r="A151" s="384" t="s">
        <v>4388</v>
      </c>
      <c r="B151" s="384"/>
      <c r="C151" s="384">
        <v>162152.94</v>
      </c>
      <c r="D151" s="384"/>
      <c r="E151" s="384">
        <v>162152.94</v>
      </c>
      <c r="F151" s="384"/>
      <c r="H151" s="406" t="s">
        <v>4394</v>
      </c>
      <c r="I151" s="406">
        <v>36299.71</v>
      </c>
      <c r="J151" s="406">
        <v>36299.71</v>
      </c>
      <c r="K151" s="406"/>
      <c r="L151" s="406">
        <v>72599.42</v>
      </c>
      <c r="M151" s="406"/>
      <c r="O151" s="384" t="s">
        <v>4418</v>
      </c>
      <c r="P151" s="384">
        <v>224413.4</v>
      </c>
      <c r="Q151" s="384"/>
      <c r="R151" s="384"/>
      <c r="S151" s="384">
        <v>224413.4</v>
      </c>
      <c r="T151" s="384"/>
      <c r="V151" s="497" t="s">
        <v>4388</v>
      </c>
      <c r="W151" s="497">
        <v>609140.25</v>
      </c>
      <c r="X151" s="497">
        <v>234193.29</v>
      </c>
      <c r="Y151" s="497">
        <v>459.15</v>
      </c>
      <c r="Z151" s="497">
        <v>842874.39</v>
      </c>
      <c r="AA151" s="497"/>
      <c r="AC151" t="s">
        <v>4389</v>
      </c>
      <c r="AD151" s="498">
        <v>635469.04</v>
      </c>
      <c r="AE151" s="498">
        <v>168031.27</v>
      </c>
      <c r="AF151"/>
      <c r="AG151" s="498">
        <v>803500.31</v>
      </c>
      <c r="AH151"/>
      <c r="AI151" s="538"/>
      <c r="AJ151" s="546" t="s">
        <v>4388</v>
      </c>
      <c r="AK151" s="548">
        <v>1069208.8</v>
      </c>
      <c r="AL151" s="548">
        <v>154338.84</v>
      </c>
      <c r="AM151" s="547"/>
      <c r="AN151" s="548">
        <v>1223547.6399999999</v>
      </c>
      <c r="AO151" s="547"/>
      <c r="AP151" s="538"/>
      <c r="AQ151" s="551" t="s">
        <v>4387</v>
      </c>
      <c r="AR151" s="541">
        <v>224369.47</v>
      </c>
      <c r="AS151" s="541">
        <v>22493.53</v>
      </c>
      <c r="AT151" s="540"/>
      <c r="AU151" s="541">
        <v>246863</v>
      </c>
      <c r="AV151" s="540"/>
      <c r="AX151" s="374" t="s">
        <v>4418</v>
      </c>
      <c r="AY151" s="556">
        <v>746770.54</v>
      </c>
      <c r="AZ151" s="556">
        <v>194539.65</v>
      </c>
      <c r="BA151" s="375"/>
      <c r="BB151" s="556">
        <v>941310.19</v>
      </c>
      <c r="BC151" s="375"/>
      <c r="BE151" s="374" t="s">
        <v>4418</v>
      </c>
      <c r="BF151" s="556">
        <v>941310.19</v>
      </c>
      <c r="BG151" s="375"/>
      <c r="BH151" s="375"/>
      <c r="BI151" s="556">
        <v>941310.19</v>
      </c>
      <c r="BJ151" s="375"/>
    </row>
    <row r="152" spans="1:62" x14ac:dyDescent="0.2">
      <c r="A152" s="384" t="s">
        <v>4389</v>
      </c>
      <c r="B152" s="384"/>
      <c r="C152" s="384">
        <v>113128.64</v>
      </c>
      <c r="D152" s="384"/>
      <c r="E152" s="384">
        <v>113128.64</v>
      </c>
      <c r="F152" s="384"/>
      <c r="H152" s="406" t="s">
        <v>4421</v>
      </c>
      <c r="I152" s="406"/>
      <c r="J152" s="406">
        <v>257.97000000000003</v>
      </c>
      <c r="K152" s="406"/>
      <c r="L152" s="406">
        <v>257.97000000000003</v>
      </c>
      <c r="M152" s="406"/>
      <c r="O152" s="384" t="s">
        <v>4419</v>
      </c>
      <c r="P152" s="384">
        <v>231636.57</v>
      </c>
      <c r="Q152" s="384"/>
      <c r="R152" s="384"/>
      <c r="S152" s="384">
        <v>231636.57</v>
      </c>
      <c r="T152" s="384"/>
      <c r="V152" s="497" t="s">
        <v>4418</v>
      </c>
      <c r="W152" s="497">
        <v>224413.4</v>
      </c>
      <c r="X152" s="497">
        <v>284478.96000000002</v>
      </c>
      <c r="Y152" s="497"/>
      <c r="Z152" s="497">
        <v>508892.36</v>
      </c>
      <c r="AA152" s="497"/>
      <c r="AC152" t="s">
        <v>4390</v>
      </c>
      <c r="AD152" s="498">
        <v>505694.85</v>
      </c>
      <c r="AE152"/>
      <c r="AF152"/>
      <c r="AG152" s="498">
        <v>505694.85</v>
      </c>
      <c r="AH152"/>
      <c r="AI152" s="538"/>
      <c r="AJ152" s="546" t="s">
        <v>4418</v>
      </c>
      <c r="AK152" s="548">
        <v>508892.36</v>
      </c>
      <c r="AL152" s="548">
        <v>232979.09</v>
      </c>
      <c r="AM152" s="547"/>
      <c r="AN152" s="548">
        <v>741871.45</v>
      </c>
      <c r="AO152" s="547"/>
      <c r="AP152" s="538"/>
      <c r="AQ152" s="551" t="s">
        <v>4388</v>
      </c>
      <c r="AR152" s="541">
        <v>1223547.6399999999</v>
      </c>
      <c r="AS152" s="541">
        <v>158649.66</v>
      </c>
      <c r="AT152" s="540"/>
      <c r="AU152" s="541">
        <v>1382197.3</v>
      </c>
      <c r="AV152" s="540"/>
      <c r="AX152" s="374" t="s">
        <v>4419</v>
      </c>
      <c r="AY152" s="556">
        <v>770766.11</v>
      </c>
      <c r="AZ152" s="556">
        <v>200305.93</v>
      </c>
      <c r="BA152" s="375"/>
      <c r="BB152" s="556">
        <v>971072.04</v>
      </c>
      <c r="BC152" s="375"/>
      <c r="BE152" s="374" t="s">
        <v>4419</v>
      </c>
      <c r="BF152" s="556">
        <v>971072.04</v>
      </c>
      <c r="BG152" s="375"/>
      <c r="BH152" s="375"/>
      <c r="BI152" s="556">
        <v>971072.04</v>
      </c>
      <c r="BJ152" s="375"/>
    </row>
    <row r="153" spans="1:62" x14ac:dyDescent="0.2">
      <c r="A153" s="384" t="s">
        <v>4390</v>
      </c>
      <c r="B153" s="384"/>
      <c r="C153" s="384">
        <v>168564.95</v>
      </c>
      <c r="D153" s="384"/>
      <c r="E153" s="384">
        <v>168564.95</v>
      </c>
      <c r="F153" s="384"/>
      <c r="H153" s="406" t="s">
        <v>4422</v>
      </c>
      <c r="I153" s="406"/>
      <c r="J153" s="406">
        <v>50258.16</v>
      </c>
      <c r="K153" s="406"/>
      <c r="L153" s="406">
        <v>50258.16</v>
      </c>
      <c r="M153" s="406"/>
      <c r="O153" s="384" t="s">
        <v>4389</v>
      </c>
      <c r="P153" s="384">
        <v>293676.52</v>
      </c>
      <c r="Q153" s="384">
        <v>170212.87</v>
      </c>
      <c r="R153" s="384"/>
      <c r="S153" s="384">
        <v>463889.39</v>
      </c>
      <c r="T153" s="384"/>
      <c r="V153" s="497" t="s">
        <v>4419</v>
      </c>
      <c r="W153" s="497">
        <v>231636.57</v>
      </c>
      <c r="X153" s="497">
        <v>293947.84000000003</v>
      </c>
      <c r="Y153" s="497"/>
      <c r="Z153" s="497">
        <v>525584.41</v>
      </c>
      <c r="AA153" s="497"/>
      <c r="AC153" t="s">
        <v>4434</v>
      </c>
      <c r="AD153" s="498">
        <v>4409.87</v>
      </c>
      <c r="AE153"/>
      <c r="AF153"/>
      <c r="AG153" s="498">
        <v>4409.87</v>
      </c>
      <c r="AH153"/>
      <c r="AI153" s="538"/>
      <c r="AJ153" s="546" t="s">
        <v>4419</v>
      </c>
      <c r="AK153" s="548">
        <v>525584.41</v>
      </c>
      <c r="AL153" s="548">
        <v>240134.84</v>
      </c>
      <c r="AM153" s="547"/>
      <c r="AN153" s="548">
        <v>765719.25</v>
      </c>
      <c r="AO153" s="547"/>
      <c r="AP153" s="538"/>
      <c r="AQ153" s="551" t="s">
        <v>4418</v>
      </c>
      <c r="AR153" s="541">
        <v>741871.45</v>
      </c>
      <c r="AS153" s="541">
        <v>4899.09</v>
      </c>
      <c r="AT153" s="540"/>
      <c r="AU153" s="541">
        <v>746770.54</v>
      </c>
      <c r="AV153" s="540"/>
      <c r="AX153" s="374" t="s">
        <v>4389</v>
      </c>
      <c r="AY153" s="556">
        <v>1044330.25</v>
      </c>
      <c r="AZ153" s="556">
        <v>126073.22</v>
      </c>
      <c r="BA153" s="375"/>
      <c r="BB153" s="556">
        <v>1170403.47</v>
      </c>
      <c r="BC153" s="375"/>
      <c r="BE153" s="374" t="s">
        <v>4389</v>
      </c>
      <c r="BF153" s="556">
        <v>1170403.47</v>
      </c>
      <c r="BG153" s="556">
        <v>218584.8</v>
      </c>
      <c r="BH153" s="556">
        <v>1568.75</v>
      </c>
      <c r="BI153" s="556">
        <v>1387419.52</v>
      </c>
      <c r="BJ153" s="375"/>
    </row>
    <row r="154" spans="1:62" x14ac:dyDescent="0.2">
      <c r="A154" s="384" t="s">
        <v>4391</v>
      </c>
      <c r="B154" s="384"/>
      <c r="C154" s="384">
        <v>14078.82</v>
      </c>
      <c r="D154" s="385"/>
      <c r="E154" s="384">
        <v>14078.82</v>
      </c>
      <c r="F154" s="385"/>
      <c r="H154" s="406" t="s">
        <v>4395</v>
      </c>
      <c r="I154" s="406">
        <v>3042.7</v>
      </c>
      <c r="J154" s="406">
        <v>4491.07</v>
      </c>
      <c r="K154" s="406"/>
      <c r="L154" s="406">
        <v>7533.77</v>
      </c>
      <c r="M154" s="406"/>
      <c r="O154" s="384" t="s">
        <v>4390</v>
      </c>
      <c r="P154" s="384">
        <v>337129.9</v>
      </c>
      <c r="Q154" s="384">
        <v>168564.95</v>
      </c>
      <c r="R154" s="385"/>
      <c r="S154" s="384">
        <v>505694.85</v>
      </c>
      <c r="T154" s="385"/>
      <c r="V154" s="497" t="s">
        <v>4389</v>
      </c>
      <c r="W154" s="497">
        <v>463889.39</v>
      </c>
      <c r="X154" s="497">
        <v>171579.65</v>
      </c>
      <c r="Y154" s="497"/>
      <c r="Z154" s="497">
        <v>635469.04</v>
      </c>
      <c r="AA154" s="497"/>
      <c r="AC154" t="s">
        <v>4420</v>
      </c>
      <c r="AD154" s="498">
        <v>1947.7</v>
      </c>
      <c r="AE154">
        <v>980</v>
      </c>
      <c r="AF154"/>
      <c r="AG154" s="498">
        <v>2927.7</v>
      </c>
      <c r="AH154"/>
      <c r="AI154" s="538"/>
      <c r="AJ154" s="546" t="s">
        <v>4389</v>
      </c>
      <c r="AK154" s="548">
        <v>803500.31</v>
      </c>
      <c r="AL154" s="548">
        <v>120390.16</v>
      </c>
      <c r="AM154" s="547"/>
      <c r="AN154" s="548">
        <v>923890.47</v>
      </c>
      <c r="AO154" s="547"/>
      <c r="AP154" s="538"/>
      <c r="AQ154" s="551" t="s">
        <v>4419</v>
      </c>
      <c r="AR154" s="541">
        <v>765719.25</v>
      </c>
      <c r="AS154" s="541">
        <v>5046.8599999999997</v>
      </c>
      <c r="AT154" s="540"/>
      <c r="AU154" s="541">
        <v>770766.11</v>
      </c>
      <c r="AV154" s="540"/>
      <c r="AX154" s="374" t="s">
        <v>4493</v>
      </c>
      <c r="AY154" s="556">
        <v>39085</v>
      </c>
      <c r="AZ154" s="556">
        <v>10000</v>
      </c>
      <c r="BA154" s="375"/>
      <c r="BB154" s="556">
        <v>49085</v>
      </c>
      <c r="BC154" s="375"/>
      <c r="BE154" s="374" t="s">
        <v>4493</v>
      </c>
      <c r="BF154" s="556">
        <v>49085</v>
      </c>
      <c r="BG154" s="556">
        <v>11600</v>
      </c>
      <c r="BH154" s="375"/>
      <c r="BI154" s="556">
        <v>60685</v>
      </c>
      <c r="BJ154" s="375"/>
    </row>
    <row r="155" spans="1:62" x14ac:dyDescent="0.2">
      <c r="A155" s="384" t="s">
        <v>4392</v>
      </c>
      <c r="B155" s="384"/>
      <c r="C155" s="384">
        <v>26939</v>
      </c>
      <c r="D155" s="385"/>
      <c r="E155" s="384">
        <v>26939</v>
      </c>
      <c r="F155" s="385"/>
      <c r="H155" s="406" t="s">
        <v>4423</v>
      </c>
      <c r="I155" s="406"/>
      <c r="J155" s="406">
        <v>230602.88</v>
      </c>
      <c r="K155" s="406"/>
      <c r="L155" s="406">
        <v>230602.88</v>
      </c>
      <c r="M155" s="406"/>
      <c r="O155" s="384" t="s">
        <v>4434</v>
      </c>
      <c r="P155" s="384"/>
      <c r="Q155" s="384">
        <v>4409.87</v>
      </c>
      <c r="R155" s="385"/>
      <c r="S155" s="384">
        <v>4409.87</v>
      </c>
      <c r="T155" s="385"/>
      <c r="V155" s="497" t="s">
        <v>4390</v>
      </c>
      <c r="W155" s="497">
        <v>505694.85</v>
      </c>
      <c r="X155" s="497"/>
      <c r="Y155" s="497"/>
      <c r="Z155" s="497">
        <v>505694.85</v>
      </c>
      <c r="AA155" s="497"/>
      <c r="AC155" t="s">
        <v>4391</v>
      </c>
      <c r="AD155" s="498">
        <v>60895.03</v>
      </c>
      <c r="AE155" s="498">
        <v>16102.63</v>
      </c>
      <c r="AF155"/>
      <c r="AG155" s="498">
        <v>76997.66</v>
      </c>
      <c r="AH155"/>
      <c r="AI155" s="538"/>
      <c r="AJ155" s="546" t="s">
        <v>4493</v>
      </c>
      <c r="AK155" s="547"/>
      <c r="AL155" s="548">
        <v>40530</v>
      </c>
      <c r="AM155" s="547"/>
      <c r="AN155" s="548">
        <v>40530</v>
      </c>
      <c r="AO155" s="547"/>
      <c r="AP155" s="538"/>
      <c r="AQ155" s="551" t="s">
        <v>4389</v>
      </c>
      <c r="AR155" s="541">
        <v>923890.47</v>
      </c>
      <c r="AS155" s="541">
        <v>120439.78</v>
      </c>
      <c r="AT155" s="540"/>
      <c r="AU155" s="541">
        <v>1044330.25</v>
      </c>
      <c r="AV155" s="540"/>
      <c r="AX155" s="374" t="s">
        <v>4390</v>
      </c>
      <c r="AY155" s="556">
        <v>553880.85</v>
      </c>
      <c r="AZ155" s="375"/>
      <c r="BA155" s="375"/>
      <c r="BB155" s="556">
        <v>553880.85</v>
      </c>
      <c r="BC155" s="375"/>
      <c r="BE155" s="374" t="s">
        <v>4390</v>
      </c>
      <c r="BF155" s="556">
        <v>553880.85</v>
      </c>
      <c r="BG155" s="375"/>
      <c r="BH155" s="375"/>
      <c r="BI155" s="556">
        <v>553880.85</v>
      </c>
      <c r="BJ155" s="375"/>
    </row>
    <row r="156" spans="1:62" x14ac:dyDescent="0.2">
      <c r="A156" s="384" t="s">
        <v>4393</v>
      </c>
      <c r="B156" s="384"/>
      <c r="C156" s="384">
        <v>3101</v>
      </c>
      <c r="D156" s="385"/>
      <c r="E156" s="384">
        <v>3101</v>
      </c>
      <c r="F156" s="385"/>
      <c r="H156" s="406" t="s">
        <v>4424</v>
      </c>
      <c r="I156" s="406"/>
      <c r="J156" s="406">
        <v>500</v>
      </c>
      <c r="K156" s="406"/>
      <c r="L156" s="406">
        <v>500</v>
      </c>
      <c r="M156" s="406"/>
      <c r="O156" s="384" t="s">
        <v>4420</v>
      </c>
      <c r="P156" s="384">
        <v>983.1</v>
      </c>
      <c r="Q156" s="384"/>
      <c r="R156" s="385"/>
      <c r="S156" s="384">
        <v>983.1</v>
      </c>
      <c r="T156" s="385"/>
      <c r="V156" s="497" t="s">
        <v>4434</v>
      </c>
      <c r="W156" s="497">
        <v>4409.87</v>
      </c>
      <c r="X156" s="497"/>
      <c r="Y156" s="497"/>
      <c r="Z156" s="497">
        <v>4409.87</v>
      </c>
      <c r="AA156" s="497"/>
      <c r="AC156" t="s">
        <v>4488</v>
      </c>
      <c r="AD156"/>
      <c r="AE156">
        <v>913.5</v>
      </c>
      <c r="AF156"/>
      <c r="AG156">
        <v>913.5</v>
      </c>
      <c r="AH156"/>
      <c r="AI156" s="538"/>
      <c r="AJ156" s="546" t="s">
        <v>4390</v>
      </c>
      <c r="AK156" s="548">
        <v>505694.85</v>
      </c>
      <c r="AL156" s="547"/>
      <c r="AM156" s="547"/>
      <c r="AN156" s="548">
        <v>505694.85</v>
      </c>
      <c r="AO156" s="547"/>
      <c r="AP156" s="538"/>
      <c r="AQ156" s="551" t="s">
        <v>4493</v>
      </c>
      <c r="AR156" s="541">
        <v>40530</v>
      </c>
      <c r="AS156" s="540"/>
      <c r="AT156" s="541">
        <v>1445</v>
      </c>
      <c r="AU156" s="541">
        <v>39085</v>
      </c>
      <c r="AV156" s="540"/>
      <c r="AX156" s="374" t="s">
        <v>4434</v>
      </c>
      <c r="AY156" s="556">
        <v>53805.16</v>
      </c>
      <c r="AZ156" s="556">
        <v>4977.3999999999996</v>
      </c>
      <c r="BA156" s="375"/>
      <c r="BB156" s="556">
        <v>58782.559999999998</v>
      </c>
      <c r="BC156" s="375"/>
      <c r="BE156" s="374" t="s">
        <v>4434</v>
      </c>
      <c r="BF156" s="556">
        <v>58782.559999999998</v>
      </c>
      <c r="BG156" s="375"/>
      <c r="BH156" s="375"/>
      <c r="BI156" s="556">
        <v>58782.559999999998</v>
      </c>
      <c r="BJ156" s="375"/>
    </row>
    <row r="157" spans="1:62" x14ac:dyDescent="0.2">
      <c r="A157" s="384" t="s">
        <v>4394</v>
      </c>
      <c r="B157" s="384"/>
      <c r="C157" s="384">
        <v>36299.71</v>
      </c>
      <c r="D157" s="385"/>
      <c r="E157" s="384">
        <v>36299.71</v>
      </c>
      <c r="F157" s="385"/>
      <c r="H157" s="406" t="s">
        <v>4425</v>
      </c>
      <c r="I157" s="406"/>
      <c r="J157" s="406">
        <v>263</v>
      </c>
      <c r="K157" s="406"/>
      <c r="L157" s="406">
        <v>263</v>
      </c>
      <c r="M157" s="406"/>
      <c r="O157" s="384" t="s">
        <v>4391</v>
      </c>
      <c r="P157" s="384">
        <v>28399.21</v>
      </c>
      <c r="Q157" s="384">
        <v>13287.35</v>
      </c>
      <c r="R157" s="385"/>
      <c r="S157" s="384">
        <v>41686.559999999998</v>
      </c>
      <c r="T157" s="385"/>
      <c r="V157" s="497" t="s">
        <v>4420</v>
      </c>
      <c r="W157" s="497">
        <v>983.1</v>
      </c>
      <c r="X157" s="497">
        <v>964.6</v>
      </c>
      <c r="Y157" s="497"/>
      <c r="Z157" s="497">
        <v>1947.7</v>
      </c>
      <c r="AA157" s="497"/>
      <c r="AC157" t="s">
        <v>4392</v>
      </c>
      <c r="AD157" s="498">
        <v>103998</v>
      </c>
      <c r="AE157" s="498">
        <v>26628</v>
      </c>
      <c r="AF157"/>
      <c r="AG157" s="498">
        <v>130626</v>
      </c>
      <c r="AH157"/>
      <c r="AI157" s="538"/>
      <c r="AJ157" s="546" t="s">
        <v>4434</v>
      </c>
      <c r="AK157" s="548">
        <v>4409.87</v>
      </c>
      <c r="AL157" s="548">
        <v>1551.38</v>
      </c>
      <c r="AM157" s="547"/>
      <c r="AN157" s="548">
        <v>5961.25</v>
      </c>
      <c r="AO157" s="547"/>
      <c r="AP157" s="538"/>
      <c r="AQ157" s="551" t="s">
        <v>4390</v>
      </c>
      <c r="AR157" s="541">
        <v>505694.85</v>
      </c>
      <c r="AS157" s="541">
        <v>48186</v>
      </c>
      <c r="AT157" s="540"/>
      <c r="AU157" s="541">
        <v>553880.85</v>
      </c>
      <c r="AV157" s="540"/>
      <c r="AX157" s="374" t="s">
        <v>4494</v>
      </c>
      <c r="AY157" s="556">
        <v>28475.9</v>
      </c>
      <c r="AZ157" s="375"/>
      <c r="BA157" s="375"/>
      <c r="BB157" s="556">
        <v>28475.9</v>
      </c>
      <c r="BC157" s="375"/>
      <c r="BE157" s="374" t="s">
        <v>4494</v>
      </c>
      <c r="BF157" s="556">
        <v>28475.9</v>
      </c>
      <c r="BG157" s="375"/>
      <c r="BH157" s="375"/>
      <c r="BI157" s="556">
        <v>28475.9</v>
      </c>
      <c r="BJ157" s="375"/>
    </row>
    <row r="158" spans="1:62" x14ac:dyDescent="0.2">
      <c r="A158" s="384" t="s">
        <v>4395</v>
      </c>
      <c r="B158" s="384"/>
      <c r="C158" s="384">
        <v>3042.7</v>
      </c>
      <c r="D158" s="384"/>
      <c r="E158" s="384">
        <v>3042.7</v>
      </c>
      <c r="F158" s="384"/>
      <c r="H158" s="406" t="s">
        <v>4396</v>
      </c>
      <c r="I158" s="406">
        <v>42086.6</v>
      </c>
      <c r="J158" s="406">
        <v>56405.88</v>
      </c>
      <c r="K158" s="406">
        <v>1146.3900000000001</v>
      </c>
      <c r="L158" s="406">
        <v>97346.09</v>
      </c>
      <c r="M158" s="406"/>
      <c r="O158" s="384" t="s">
        <v>4392</v>
      </c>
      <c r="P158" s="384">
        <v>52494</v>
      </c>
      <c r="Q158" s="384">
        <v>24808</v>
      </c>
      <c r="R158" s="384"/>
      <c r="S158" s="384">
        <v>77302</v>
      </c>
      <c r="T158" s="384"/>
      <c r="V158" s="497" t="s">
        <v>4391</v>
      </c>
      <c r="W158" s="497">
        <v>41686.559999999998</v>
      </c>
      <c r="X158" s="497">
        <v>19208.47</v>
      </c>
      <c r="Y158" s="497"/>
      <c r="Z158" s="497">
        <v>60895.03</v>
      </c>
      <c r="AA158" s="497"/>
      <c r="AC158" t="s">
        <v>4393</v>
      </c>
      <c r="AD158" s="498">
        <v>11313</v>
      </c>
      <c r="AE158" s="498">
        <v>3659</v>
      </c>
      <c r="AF158"/>
      <c r="AG158" s="498">
        <v>14972</v>
      </c>
      <c r="AH158"/>
      <c r="AI158" s="538"/>
      <c r="AJ158" s="546" t="s">
        <v>4494</v>
      </c>
      <c r="AK158" s="547"/>
      <c r="AL158" s="548">
        <v>28475.9</v>
      </c>
      <c r="AM158" s="547"/>
      <c r="AN158" s="548">
        <v>28475.9</v>
      </c>
      <c r="AO158" s="547"/>
      <c r="AP158" s="538"/>
      <c r="AQ158" s="551" t="s">
        <v>4434</v>
      </c>
      <c r="AR158" s="541">
        <v>5961.25</v>
      </c>
      <c r="AS158" s="541">
        <v>47843.91</v>
      </c>
      <c r="AT158" s="540"/>
      <c r="AU158" s="541">
        <v>53805.16</v>
      </c>
      <c r="AV158" s="540"/>
      <c r="AX158" s="374" t="s">
        <v>4495</v>
      </c>
      <c r="AY158" s="556">
        <v>150099.29999999999</v>
      </c>
      <c r="AZ158" s="556">
        <v>33695</v>
      </c>
      <c r="BA158" s="375"/>
      <c r="BB158" s="556">
        <v>183794.3</v>
      </c>
      <c r="BC158" s="375"/>
      <c r="BE158" s="374" t="s">
        <v>4495</v>
      </c>
      <c r="BF158" s="556">
        <v>183794.3</v>
      </c>
      <c r="BG158" s="556">
        <v>21600</v>
      </c>
      <c r="BH158" s="375"/>
      <c r="BI158" s="556">
        <v>205394.3</v>
      </c>
      <c r="BJ158" s="375"/>
    </row>
    <row r="159" spans="1:62" x14ac:dyDescent="0.2">
      <c r="A159" s="384" t="s">
        <v>4396</v>
      </c>
      <c r="B159" s="384"/>
      <c r="C159" s="384">
        <v>42086.6</v>
      </c>
      <c r="D159" s="384"/>
      <c r="E159" s="384">
        <v>42086.6</v>
      </c>
      <c r="F159" s="384"/>
      <c r="H159" s="406" t="s">
        <v>4397</v>
      </c>
      <c r="I159" s="406">
        <v>0.4</v>
      </c>
      <c r="J159" s="406">
        <v>0.27</v>
      </c>
      <c r="K159" s="406"/>
      <c r="L159" s="406">
        <v>0.67</v>
      </c>
      <c r="M159" s="406"/>
      <c r="O159" s="384" t="s">
        <v>4393</v>
      </c>
      <c r="P159" s="384">
        <v>4685</v>
      </c>
      <c r="Q159" s="384">
        <v>3078</v>
      </c>
      <c r="R159" s="384"/>
      <c r="S159" s="384">
        <v>7763</v>
      </c>
      <c r="T159" s="384"/>
      <c r="V159" s="497" t="s">
        <v>4392</v>
      </c>
      <c r="W159" s="497">
        <v>77302</v>
      </c>
      <c r="X159" s="497">
        <v>26696</v>
      </c>
      <c r="Y159" s="497"/>
      <c r="Z159" s="497">
        <v>103998</v>
      </c>
      <c r="AA159" s="497"/>
      <c r="AC159" t="s">
        <v>4394</v>
      </c>
      <c r="AD159" s="498">
        <v>145198.84</v>
      </c>
      <c r="AE159" s="498">
        <v>32771.19</v>
      </c>
      <c r="AF159"/>
      <c r="AG159" s="498">
        <v>177970.03</v>
      </c>
      <c r="AH159"/>
      <c r="AI159" s="538"/>
      <c r="AJ159" s="546" t="s">
        <v>4495</v>
      </c>
      <c r="AK159" s="547"/>
      <c r="AL159" s="548">
        <v>150099.29999999999</v>
      </c>
      <c r="AM159" s="547"/>
      <c r="AN159" s="548">
        <v>150099.29999999999</v>
      </c>
      <c r="AO159" s="547"/>
      <c r="AP159" s="538"/>
      <c r="AQ159" s="551" t="s">
        <v>4494</v>
      </c>
      <c r="AR159" s="541">
        <v>28475.9</v>
      </c>
      <c r="AS159" s="540"/>
      <c r="AT159" s="540"/>
      <c r="AU159" s="541">
        <v>28475.9</v>
      </c>
      <c r="AV159" s="540"/>
      <c r="AX159" s="374" t="s">
        <v>4542</v>
      </c>
      <c r="AY159" s="375"/>
      <c r="AZ159" s="556">
        <v>17674.599999999999</v>
      </c>
      <c r="BA159" s="375"/>
      <c r="BB159" s="556">
        <v>17674.599999999999</v>
      </c>
      <c r="BC159" s="375"/>
      <c r="BE159" s="374" t="s">
        <v>4542</v>
      </c>
      <c r="BF159" s="556">
        <v>17674.599999999999</v>
      </c>
      <c r="BG159" s="375"/>
      <c r="BH159" s="375"/>
      <c r="BI159" s="556">
        <v>17674.599999999999</v>
      </c>
      <c r="BJ159" s="375"/>
    </row>
    <row r="160" spans="1:62" x14ac:dyDescent="0.2">
      <c r="A160" s="384" t="s">
        <v>4397</v>
      </c>
      <c r="B160" s="384"/>
      <c r="C160" s="385">
        <v>0.4</v>
      </c>
      <c r="D160" s="384"/>
      <c r="E160" s="385">
        <v>0.4</v>
      </c>
      <c r="F160" s="384"/>
      <c r="H160" s="406" t="s">
        <v>4398</v>
      </c>
      <c r="I160" s="406">
        <v>22773230</v>
      </c>
      <c r="J160" s="406"/>
      <c r="K160" s="406"/>
      <c r="L160" s="406">
        <v>22773230</v>
      </c>
      <c r="M160" s="406"/>
      <c r="O160" s="384" t="s">
        <v>4394</v>
      </c>
      <c r="P160" s="384">
        <v>72599.42</v>
      </c>
      <c r="Q160" s="385">
        <v>36299.71</v>
      </c>
      <c r="R160" s="384"/>
      <c r="S160" s="385">
        <v>108899.13</v>
      </c>
      <c r="T160" s="384"/>
      <c r="V160" s="497" t="s">
        <v>4393</v>
      </c>
      <c r="W160" s="497">
        <v>7763</v>
      </c>
      <c r="X160" s="497">
        <v>3550</v>
      </c>
      <c r="Y160" s="497"/>
      <c r="Z160" s="497">
        <v>11313</v>
      </c>
      <c r="AA160" s="497"/>
      <c r="AC160" t="s">
        <v>4484</v>
      </c>
      <c r="AD160" s="498">
        <v>2900.07</v>
      </c>
      <c r="AE160"/>
      <c r="AF160"/>
      <c r="AG160" s="498">
        <v>2900.07</v>
      </c>
      <c r="AH160"/>
      <c r="AI160" s="538"/>
      <c r="AJ160" s="546" t="s">
        <v>4420</v>
      </c>
      <c r="AK160" s="548">
        <v>2927.7</v>
      </c>
      <c r="AL160" s="547">
        <v>832</v>
      </c>
      <c r="AM160" s="547"/>
      <c r="AN160" s="548">
        <v>3759.7</v>
      </c>
      <c r="AO160" s="547"/>
      <c r="AP160" s="538"/>
      <c r="AQ160" s="551" t="s">
        <v>4495</v>
      </c>
      <c r="AR160" s="541">
        <v>150099.29999999999</v>
      </c>
      <c r="AS160" s="540"/>
      <c r="AT160" s="540"/>
      <c r="AU160" s="541">
        <v>150099.29999999999</v>
      </c>
      <c r="AV160" s="540"/>
      <c r="AX160" s="374" t="s">
        <v>4420</v>
      </c>
      <c r="AY160" s="556">
        <v>4249.7</v>
      </c>
      <c r="AZ160" s="556">
        <v>1014.9</v>
      </c>
      <c r="BA160" s="375"/>
      <c r="BB160" s="556">
        <v>5264.6</v>
      </c>
      <c r="BC160" s="375"/>
      <c r="BE160" s="374" t="s">
        <v>4420</v>
      </c>
      <c r="BF160" s="556">
        <v>5264.6</v>
      </c>
      <c r="BG160" s="375">
        <v>980</v>
      </c>
      <c r="BH160" s="375"/>
      <c r="BI160" s="556">
        <v>6244.6</v>
      </c>
      <c r="BJ160" s="375"/>
    </row>
    <row r="161" spans="1:62" x14ac:dyDescent="0.2">
      <c r="A161" s="384" t="s">
        <v>4398</v>
      </c>
      <c r="B161" s="384"/>
      <c r="C161" s="384">
        <v>22773230</v>
      </c>
      <c r="D161" s="384"/>
      <c r="E161" s="384">
        <v>22773230</v>
      </c>
      <c r="F161" s="384"/>
      <c r="H161" s="406" t="s">
        <v>4399</v>
      </c>
      <c r="I161" s="406">
        <v>-39182134.789999999</v>
      </c>
      <c r="J161" s="406">
        <v>7428054.4100000001</v>
      </c>
      <c r="K161" s="406">
        <v>4046475.2</v>
      </c>
      <c r="L161" s="406"/>
      <c r="M161" s="406">
        <v>35800555.579999998</v>
      </c>
      <c r="O161" s="384" t="s">
        <v>4421</v>
      </c>
      <c r="P161" s="384">
        <v>257.97000000000003</v>
      </c>
      <c r="Q161" s="384"/>
      <c r="R161" s="384"/>
      <c r="S161" s="384">
        <v>257.97000000000003</v>
      </c>
      <c r="T161" s="384"/>
      <c r="V161" s="497" t="s">
        <v>4394</v>
      </c>
      <c r="W161" s="497">
        <v>108899.13</v>
      </c>
      <c r="X161" s="497">
        <v>36299.71</v>
      </c>
      <c r="Y161" s="497"/>
      <c r="Z161" s="497">
        <v>145198.84</v>
      </c>
      <c r="AA161" s="497"/>
      <c r="AC161" t="s">
        <v>4421</v>
      </c>
      <c r="AD161">
        <v>515.97</v>
      </c>
      <c r="AE161"/>
      <c r="AF161"/>
      <c r="AG161">
        <v>515.97</v>
      </c>
      <c r="AH161"/>
      <c r="AI161" s="538"/>
      <c r="AJ161" s="546" t="s">
        <v>4496</v>
      </c>
      <c r="AK161" s="547"/>
      <c r="AL161" s="548">
        <v>14250</v>
      </c>
      <c r="AM161" s="547"/>
      <c r="AN161" s="548">
        <v>14250</v>
      </c>
      <c r="AO161" s="547"/>
      <c r="AP161" s="538"/>
      <c r="AQ161" s="551" t="s">
        <v>4420</v>
      </c>
      <c r="AR161" s="541">
        <v>3759.7</v>
      </c>
      <c r="AS161" s="540">
        <v>490</v>
      </c>
      <c r="AT161" s="540"/>
      <c r="AU161" s="541">
        <v>4249.7</v>
      </c>
      <c r="AV161" s="540"/>
      <c r="AX161" s="374" t="s">
        <v>4496</v>
      </c>
      <c r="AY161" s="556">
        <v>14250</v>
      </c>
      <c r="AZ161" s="375"/>
      <c r="BA161" s="375"/>
      <c r="BB161" s="556">
        <v>14250</v>
      </c>
      <c r="BC161" s="375"/>
      <c r="BE161" s="374" t="s">
        <v>4496</v>
      </c>
      <c r="BF161" s="556">
        <v>14250</v>
      </c>
      <c r="BG161" s="375"/>
      <c r="BH161" s="375"/>
      <c r="BI161" s="556">
        <v>14250</v>
      </c>
      <c r="BJ161" s="375"/>
    </row>
    <row r="162" spans="1:62" x14ac:dyDescent="0.2">
      <c r="A162" s="384" t="s">
        <v>4399</v>
      </c>
      <c r="B162" s="384"/>
      <c r="C162" s="385">
        <v>4022345.21</v>
      </c>
      <c r="D162" s="384">
        <v>43204480</v>
      </c>
      <c r="E162" s="385"/>
      <c r="F162" s="384">
        <v>39182134.789999999</v>
      </c>
      <c r="H162" s="406" t="s">
        <v>4400</v>
      </c>
      <c r="I162" s="406">
        <v>20431250</v>
      </c>
      <c r="J162" s="406">
        <v>4046475.2</v>
      </c>
      <c r="K162" s="406">
        <v>327478.99</v>
      </c>
      <c r="L162" s="406">
        <v>24150246.210000001</v>
      </c>
      <c r="M162" s="406"/>
      <c r="O162" s="384" t="s">
        <v>4422</v>
      </c>
      <c r="P162" s="384">
        <v>50258.16</v>
      </c>
      <c r="Q162" s="385">
        <v>55531.75</v>
      </c>
      <c r="R162" s="384"/>
      <c r="S162" s="385">
        <v>105789.91</v>
      </c>
      <c r="T162" s="384"/>
      <c r="V162" s="497" t="s">
        <v>4484</v>
      </c>
      <c r="W162" s="497"/>
      <c r="X162" s="497">
        <v>2900.07</v>
      </c>
      <c r="Y162" s="497"/>
      <c r="Z162" s="497">
        <v>2900.07</v>
      </c>
      <c r="AA162" s="497"/>
      <c r="AC162" t="s">
        <v>4489</v>
      </c>
      <c r="AD162"/>
      <c r="AE162" s="498">
        <v>5625.55</v>
      </c>
      <c r="AF162"/>
      <c r="AG162" s="498">
        <v>5625.55</v>
      </c>
      <c r="AH162"/>
      <c r="AI162" s="538"/>
      <c r="AJ162" s="546" t="s">
        <v>4391</v>
      </c>
      <c r="AK162" s="548">
        <v>76997.66</v>
      </c>
      <c r="AL162" s="548">
        <v>16358.67</v>
      </c>
      <c r="AM162" s="547"/>
      <c r="AN162" s="548">
        <v>93356.33</v>
      </c>
      <c r="AO162" s="547"/>
      <c r="AP162" s="538"/>
      <c r="AQ162" s="551" t="s">
        <v>4496</v>
      </c>
      <c r="AR162" s="541">
        <v>14250</v>
      </c>
      <c r="AS162" s="540"/>
      <c r="AT162" s="540"/>
      <c r="AU162" s="541">
        <v>14250</v>
      </c>
      <c r="AV162" s="540"/>
      <c r="AX162" s="374" t="s">
        <v>4543</v>
      </c>
      <c r="AY162" s="375"/>
      <c r="AZ162" s="556">
        <v>2904.03</v>
      </c>
      <c r="BA162" s="375"/>
      <c r="BB162" s="556">
        <v>2904.03</v>
      </c>
      <c r="BC162" s="375"/>
      <c r="BE162" s="374" t="s">
        <v>4543</v>
      </c>
      <c r="BF162" s="556">
        <v>2904.03</v>
      </c>
      <c r="BG162" s="375">
        <v>737.76</v>
      </c>
      <c r="BH162" s="375"/>
      <c r="BI162" s="556">
        <v>3641.79</v>
      </c>
      <c r="BJ162" s="375"/>
    </row>
    <row r="163" spans="1:62" x14ac:dyDescent="0.2">
      <c r="A163" s="384" t="s">
        <v>4400</v>
      </c>
      <c r="B163" s="384"/>
      <c r="C163" s="385">
        <v>20431250</v>
      </c>
      <c r="D163" s="384"/>
      <c r="E163" s="385">
        <v>20431250</v>
      </c>
      <c r="F163" s="384"/>
      <c r="H163" s="406" t="s">
        <v>4401</v>
      </c>
      <c r="I163" s="406"/>
      <c r="J163" s="406">
        <v>7100575.4199999999</v>
      </c>
      <c r="K163" s="406">
        <v>7100575.4199999999</v>
      </c>
      <c r="L163" s="406"/>
      <c r="M163" s="406"/>
      <c r="O163" s="384" t="s">
        <v>4435</v>
      </c>
      <c r="P163" s="384"/>
      <c r="Q163" s="385">
        <v>220000</v>
      </c>
      <c r="R163" s="384"/>
      <c r="S163" s="385">
        <v>220000</v>
      </c>
      <c r="T163" s="384"/>
      <c r="V163" s="497" t="s">
        <v>4421</v>
      </c>
      <c r="W163" s="497">
        <v>257.97000000000003</v>
      </c>
      <c r="X163" s="497">
        <v>258</v>
      </c>
      <c r="Y163" s="497"/>
      <c r="Z163" s="497">
        <v>515.97</v>
      </c>
      <c r="AA163" s="497"/>
      <c r="AC163" t="s">
        <v>4422</v>
      </c>
      <c r="AD163" s="498">
        <v>161321.65</v>
      </c>
      <c r="AE163" s="498">
        <v>55531.74</v>
      </c>
      <c r="AF163"/>
      <c r="AG163" s="498">
        <v>216853.39</v>
      </c>
      <c r="AH163"/>
      <c r="AI163" s="538"/>
      <c r="AJ163" s="546" t="s">
        <v>4488</v>
      </c>
      <c r="AK163" s="547">
        <v>913.5</v>
      </c>
      <c r="AL163" s="547"/>
      <c r="AM163" s="547"/>
      <c r="AN163" s="547">
        <v>913.5</v>
      </c>
      <c r="AO163" s="547"/>
      <c r="AP163" s="538"/>
      <c r="AQ163" s="551" t="s">
        <v>4391</v>
      </c>
      <c r="AR163" s="541">
        <v>93356.33</v>
      </c>
      <c r="AS163" s="541">
        <v>19681.009999999998</v>
      </c>
      <c r="AT163" s="540"/>
      <c r="AU163" s="541">
        <v>113037.34</v>
      </c>
      <c r="AV163" s="540"/>
      <c r="AX163" s="374" t="s">
        <v>4544</v>
      </c>
      <c r="AY163" s="375"/>
      <c r="AZ163" s="556">
        <v>4498.45</v>
      </c>
      <c r="BA163" s="375"/>
      <c r="BB163" s="556">
        <v>4498.45</v>
      </c>
      <c r="BC163" s="375"/>
      <c r="BE163" s="374" t="s">
        <v>4544</v>
      </c>
      <c r="BF163" s="556">
        <v>4498.45</v>
      </c>
      <c r="BG163" s="556">
        <v>1621.36</v>
      </c>
      <c r="BH163" s="375"/>
      <c r="BI163" s="556">
        <v>6119.81</v>
      </c>
      <c r="BJ163" s="375"/>
    </row>
    <row r="164" spans="1:62" x14ac:dyDescent="0.2">
      <c r="A164" s="384" t="s">
        <v>4401</v>
      </c>
      <c r="B164" s="384"/>
      <c r="C164" s="384">
        <v>4022345.21</v>
      </c>
      <c r="D164" s="384">
        <v>4022345.21</v>
      </c>
      <c r="E164" s="384"/>
      <c r="F164" s="384"/>
      <c r="H164" s="406" t="s">
        <v>4402</v>
      </c>
      <c r="I164" s="406">
        <v>-4022345.21</v>
      </c>
      <c r="J164" s="406"/>
      <c r="K164" s="406">
        <v>7100575.4199999999</v>
      </c>
      <c r="L164" s="406"/>
      <c r="M164" s="406">
        <v>11122920.630000001</v>
      </c>
      <c r="O164" s="384" t="s">
        <v>4395</v>
      </c>
      <c r="P164" s="384">
        <v>7533.77</v>
      </c>
      <c r="Q164" s="384">
        <v>4898.8599999999997</v>
      </c>
      <c r="R164" s="384"/>
      <c r="S164" s="384">
        <v>12432.63</v>
      </c>
      <c r="T164" s="384"/>
      <c r="V164" s="497" t="s">
        <v>4422</v>
      </c>
      <c r="W164" s="497">
        <v>105789.91</v>
      </c>
      <c r="X164" s="497">
        <v>55531.74</v>
      </c>
      <c r="Y164" s="497"/>
      <c r="Z164" s="497">
        <v>161321.65</v>
      </c>
      <c r="AA164" s="497"/>
      <c r="AC164" t="s">
        <v>4435</v>
      </c>
      <c r="AD164" s="498">
        <v>315285.71000000002</v>
      </c>
      <c r="AE164"/>
      <c r="AF164"/>
      <c r="AG164" s="498">
        <v>315285.71000000002</v>
      </c>
      <c r="AH164"/>
      <c r="AI164" s="538"/>
      <c r="AJ164" s="546" t="s">
        <v>4392</v>
      </c>
      <c r="AK164" s="548">
        <v>130626</v>
      </c>
      <c r="AL164" s="548">
        <v>28047.79</v>
      </c>
      <c r="AM164" s="547"/>
      <c r="AN164" s="548">
        <v>158673.79</v>
      </c>
      <c r="AO164" s="547"/>
      <c r="AP164" s="538"/>
      <c r="AQ164" s="551" t="s">
        <v>4488</v>
      </c>
      <c r="AR164" s="540">
        <v>913.5</v>
      </c>
      <c r="AS164" s="541">
        <v>61247.13</v>
      </c>
      <c r="AT164" s="540"/>
      <c r="AU164" s="541">
        <v>62160.63</v>
      </c>
      <c r="AV164" s="540"/>
      <c r="AX164" s="374" t="s">
        <v>4391</v>
      </c>
      <c r="AY164" s="556">
        <v>113037.34</v>
      </c>
      <c r="AZ164" s="556">
        <v>17673.48</v>
      </c>
      <c r="BA164" s="375"/>
      <c r="BB164" s="556">
        <v>130710.82</v>
      </c>
      <c r="BC164" s="375"/>
      <c r="BE164" s="374" t="s">
        <v>4391</v>
      </c>
      <c r="BF164" s="556">
        <v>130710.82</v>
      </c>
      <c r="BG164" s="556">
        <v>19256.919999999998</v>
      </c>
      <c r="BH164" s="375"/>
      <c r="BI164" s="556">
        <v>149967.74</v>
      </c>
      <c r="BJ164" s="375"/>
    </row>
    <row r="165" spans="1:62" x14ac:dyDescent="0.2">
      <c r="A165" s="384" t="s">
        <v>4402</v>
      </c>
      <c r="B165" s="384"/>
      <c r="C165" s="384"/>
      <c r="D165" s="384">
        <v>4022345.21</v>
      </c>
      <c r="E165" s="384"/>
      <c r="F165" s="384">
        <v>4022345.21</v>
      </c>
      <c r="H165" s="406" t="s">
        <v>4403</v>
      </c>
      <c r="I165" s="406">
        <v>-22773230</v>
      </c>
      <c r="J165" s="406"/>
      <c r="K165" s="406"/>
      <c r="L165" s="406"/>
      <c r="M165" s="406">
        <v>22773230</v>
      </c>
      <c r="O165" s="384" t="s">
        <v>4423</v>
      </c>
      <c r="P165" s="384">
        <v>230602.88</v>
      </c>
      <c r="Q165" s="384"/>
      <c r="R165" s="384"/>
      <c r="S165" s="384">
        <v>230602.88</v>
      </c>
      <c r="T165" s="384"/>
      <c r="V165" s="497" t="s">
        <v>4435</v>
      </c>
      <c r="W165" s="497">
        <v>220000</v>
      </c>
      <c r="X165" s="497">
        <v>95285.71</v>
      </c>
      <c r="Y165" s="497"/>
      <c r="Z165" s="497">
        <v>315285.71000000002</v>
      </c>
      <c r="AA165" s="497"/>
      <c r="AC165" t="s">
        <v>4395</v>
      </c>
      <c r="AD165" s="498">
        <v>16725.189999999999</v>
      </c>
      <c r="AE165" s="498">
        <v>4210.22</v>
      </c>
      <c r="AF165"/>
      <c r="AG165" s="498">
        <v>20935.41</v>
      </c>
      <c r="AH165"/>
      <c r="AI165" s="538"/>
      <c r="AJ165" s="546" t="s">
        <v>4393</v>
      </c>
      <c r="AK165" s="548">
        <v>14972</v>
      </c>
      <c r="AL165" s="547">
        <v>513</v>
      </c>
      <c r="AM165" s="547"/>
      <c r="AN165" s="548">
        <v>15485</v>
      </c>
      <c r="AO165" s="547"/>
      <c r="AP165" s="538"/>
      <c r="AQ165" s="551" t="s">
        <v>4392</v>
      </c>
      <c r="AR165" s="541">
        <v>158673.79</v>
      </c>
      <c r="AS165" s="541">
        <v>29173</v>
      </c>
      <c r="AT165" s="540"/>
      <c r="AU165" s="541">
        <v>187846.79</v>
      </c>
      <c r="AV165" s="540"/>
      <c r="AX165" s="374" t="s">
        <v>4488</v>
      </c>
      <c r="AY165" s="556">
        <v>62160.63</v>
      </c>
      <c r="AZ165" s="375"/>
      <c r="BA165" s="375"/>
      <c r="BB165" s="556">
        <v>62160.63</v>
      </c>
      <c r="BC165" s="375"/>
      <c r="BE165" s="374" t="s">
        <v>4488</v>
      </c>
      <c r="BF165" s="556">
        <v>62160.63</v>
      </c>
      <c r="BG165" s="375"/>
      <c r="BH165" s="375"/>
      <c r="BI165" s="556">
        <v>62160.63</v>
      </c>
      <c r="BJ165" s="375"/>
    </row>
    <row r="166" spans="1:62" x14ac:dyDescent="0.2">
      <c r="A166" s="384" t="s">
        <v>4403</v>
      </c>
      <c r="B166" s="384"/>
      <c r="C166" s="385"/>
      <c r="D166" s="384">
        <v>22773230</v>
      </c>
      <c r="E166" s="385"/>
      <c r="F166" s="384">
        <v>22773230</v>
      </c>
      <c r="H166" s="406" t="s">
        <v>4404</v>
      </c>
      <c r="I166" s="406">
        <v>41017266.759999998</v>
      </c>
      <c r="J166" s="406">
        <v>4046475.2</v>
      </c>
      <c r="K166" s="406">
        <v>4130625.03</v>
      </c>
      <c r="L166" s="406">
        <v>40933116.93</v>
      </c>
      <c r="M166" s="406"/>
      <c r="O166" s="384" t="s">
        <v>4436</v>
      </c>
      <c r="P166" s="384"/>
      <c r="Q166" s="385">
        <v>250</v>
      </c>
      <c r="R166" s="384"/>
      <c r="S166" s="385">
        <v>250</v>
      </c>
      <c r="T166" s="384"/>
      <c r="V166" s="497" t="s">
        <v>4395</v>
      </c>
      <c r="W166" s="497">
        <v>12432.63</v>
      </c>
      <c r="X166" s="497">
        <v>4292.5600000000004</v>
      </c>
      <c r="Y166" s="497"/>
      <c r="Z166" s="497">
        <v>16725.189999999999</v>
      </c>
      <c r="AA166" s="497"/>
      <c r="AC166" t="s">
        <v>4423</v>
      </c>
      <c r="AD166" s="498">
        <v>345904.32</v>
      </c>
      <c r="AE166" s="498">
        <v>115301.44</v>
      </c>
      <c r="AF166"/>
      <c r="AG166" s="498">
        <v>461205.76000000001</v>
      </c>
      <c r="AH166"/>
      <c r="AI166" s="538"/>
      <c r="AJ166" s="546" t="s">
        <v>4394</v>
      </c>
      <c r="AK166" s="548">
        <v>177970.03</v>
      </c>
      <c r="AL166" s="548">
        <v>32771.19</v>
      </c>
      <c r="AM166" s="547"/>
      <c r="AN166" s="548">
        <v>210741.22</v>
      </c>
      <c r="AO166" s="547"/>
      <c r="AP166" s="538"/>
      <c r="AQ166" s="551" t="s">
        <v>4393</v>
      </c>
      <c r="AR166" s="541">
        <v>15485</v>
      </c>
      <c r="AS166" s="541">
        <v>2662</v>
      </c>
      <c r="AT166" s="540"/>
      <c r="AU166" s="541">
        <v>18147</v>
      </c>
      <c r="AV166" s="540"/>
      <c r="AX166" s="374" t="s">
        <v>4392</v>
      </c>
      <c r="AY166" s="556">
        <v>187846.79</v>
      </c>
      <c r="AZ166" s="556">
        <v>28854</v>
      </c>
      <c r="BA166" s="375"/>
      <c r="BB166" s="556">
        <v>216700.79</v>
      </c>
      <c r="BC166" s="375"/>
      <c r="BE166" s="374" t="s">
        <v>4548</v>
      </c>
      <c r="BF166" s="375"/>
      <c r="BG166" s="556">
        <v>12038.48</v>
      </c>
      <c r="BH166" s="375"/>
      <c r="BI166" s="556">
        <v>12038.48</v>
      </c>
      <c r="BJ166" s="375"/>
    </row>
    <row r="167" spans="1:62" x14ac:dyDescent="0.2">
      <c r="A167" s="384" t="s">
        <v>4404</v>
      </c>
      <c r="B167" s="384"/>
      <c r="C167" s="384">
        <v>43204480</v>
      </c>
      <c r="D167" s="384">
        <v>2187213.2400000002</v>
      </c>
      <c r="E167" s="384">
        <v>41017266.759999998</v>
      </c>
      <c r="F167" s="384"/>
      <c r="H167" s="406" t="s">
        <v>4405</v>
      </c>
      <c r="I167" s="406">
        <v>-20431250</v>
      </c>
      <c r="J167" s="406">
        <v>327478.99</v>
      </c>
      <c r="K167" s="406">
        <v>4046475.2</v>
      </c>
      <c r="L167" s="406"/>
      <c r="M167" s="406">
        <v>24150246.210000001</v>
      </c>
      <c r="O167" s="384" t="s">
        <v>4437</v>
      </c>
      <c r="P167" s="384"/>
      <c r="Q167" s="384">
        <v>13697</v>
      </c>
      <c r="R167" s="384"/>
      <c r="S167" s="384">
        <v>13697</v>
      </c>
      <c r="T167" s="384"/>
      <c r="V167" s="497" t="s">
        <v>4423</v>
      </c>
      <c r="W167" s="497">
        <v>230602.88</v>
      </c>
      <c r="X167" s="497">
        <v>115301.44</v>
      </c>
      <c r="Y167" s="497"/>
      <c r="Z167" s="497">
        <v>345904.32</v>
      </c>
      <c r="AA167" s="497"/>
      <c r="AC167" t="s">
        <v>4436</v>
      </c>
      <c r="AD167" s="498">
        <v>1125.99</v>
      </c>
      <c r="AE167">
        <v>340</v>
      </c>
      <c r="AF167"/>
      <c r="AG167" s="498">
        <v>1465.99</v>
      </c>
      <c r="AH167"/>
      <c r="AI167" s="538"/>
      <c r="AJ167" s="546" t="s">
        <v>4484</v>
      </c>
      <c r="AK167" s="548">
        <v>2900.07</v>
      </c>
      <c r="AL167" s="547"/>
      <c r="AM167" s="547"/>
      <c r="AN167" s="548">
        <v>2900.07</v>
      </c>
      <c r="AO167" s="547"/>
      <c r="AP167" s="538"/>
      <c r="AQ167" s="551" t="s">
        <v>4394</v>
      </c>
      <c r="AR167" s="541">
        <v>210741.22</v>
      </c>
      <c r="AS167" s="541">
        <v>32771.19</v>
      </c>
      <c r="AT167" s="540"/>
      <c r="AU167" s="541">
        <v>243512.41</v>
      </c>
      <c r="AV167" s="540"/>
      <c r="AX167" s="374" t="s">
        <v>4393</v>
      </c>
      <c r="AY167" s="556">
        <v>18147</v>
      </c>
      <c r="AZ167" s="556">
        <v>11363</v>
      </c>
      <c r="BA167" s="375"/>
      <c r="BB167" s="556">
        <v>29510</v>
      </c>
      <c r="BC167" s="375"/>
      <c r="BE167" s="374" t="s">
        <v>4392</v>
      </c>
      <c r="BF167" s="556">
        <v>216700.79</v>
      </c>
      <c r="BG167" s="556">
        <v>28995</v>
      </c>
      <c r="BH167" s="375"/>
      <c r="BI167" s="556">
        <v>245695.79</v>
      </c>
      <c r="BJ167" s="375"/>
    </row>
    <row r="168" spans="1:62" x14ac:dyDescent="0.2">
      <c r="A168" s="384" t="s">
        <v>4405</v>
      </c>
      <c r="B168" s="384"/>
      <c r="C168" s="384"/>
      <c r="D168" s="384">
        <v>20431250</v>
      </c>
      <c r="E168" s="384"/>
      <c r="F168" s="384">
        <v>20431250</v>
      </c>
      <c r="H168" s="406" t="s">
        <v>4406</v>
      </c>
      <c r="I168" s="406"/>
      <c r="J168" s="406">
        <v>3803146.04</v>
      </c>
      <c r="K168" s="406">
        <v>3619967.29</v>
      </c>
      <c r="L168" s="406">
        <v>183178.75</v>
      </c>
      <c r="M168" s="406"/>
      <c r="O168" s="384" t="s">
        <v>4424</v>
      </c>
      <c r="P168" s="384">
        <v>500</v>
      </c>
      <c r="Q168" s="384"/>
      <c r="R168" s="384"/>
      <c r="S168" s="384">
        <v>500</v>
      </c>
      <c r="T168" s="384"/>
      <c r="V168" s="497" t="s">
        <v>4436</v>
      </c>
      <c r="W168" s="497">
        <v>250</v>
      </c>
      <c r="X168" s="497">
        <v>875.99</v>
      </c>
      <c r="Y168" s="497"/>
      <c r="Z168" s="497">
        <v>1125.99</v>
      </c>
      <c r="AA168" s="497"/>
      <c r="AC168" t="s">
        <v>4485</v>
      </c>
      <c r="AD168">
        <v>715</v>
      </c>
      <c r="AE168">
        <v>742</v>
      </c>
      <c r="AF168"/>
      <c r="AG168" s="498">
        <v>1457</v>
      </c>
      <c r="AH168"/>
      <c r="AI168" s="538"/>
      <c r="AJ168" s="546" t="s">
        <v>4421</v>
      </c>
      <c r="AK168" s="547">
        <v>515.97</v>
      </c>
      <c r="AL168" s="547"/>
      <c r="AM168" s="547"/>
      <c r="AN168" s="547">
        <v>515.97</v>
      </c>
      <c r="AO168" s="547"/>
      <c r="AP168" s="538"/>
      <c r="AQ168" s="551" t="s">
        <v>4484</v>
      </c>
      <c r="AR168" s="541">
        <v>2900.07</v>
      </c>
      <c r="AS168" s="540"/>
      <c r="AT168" s="540"/>
      <c r="AU168" s="541">
        <v>2900.07</v>
      </c>
      <c r="AV168" s="540"/>
      <c r="AX168" s="374" t="s">
        <v>4394</v>
      </c>
      <c r="AY168" s="556">
        <v>243512.41</v>
      </c>
      <c r="AZ168" s="556">
        <v>32771.19</v>
      </c>
      <c r="BA168" s="375"/>
      <c r="BB168" s="556">
        <v>276283.59999999998</v>
      </c>
      <c r="BC168" s="375"/>
      <c r="BE168" s="374" t="s">
        <v>4393</v>
      </c>
      <c r="BF168" s="556">
        <v>29510</v>
      </c>
      <c r="BG168" s="556">
        <v>11087</v>
      </c>
      <c r="BH168" s="375"/>
      <c r="BI168" s="556">
        <v>40597</v>
      </c>
      <c r="BJ168" s="375"/>
    </row>
    <row r="169" spans="1:62" x14ac:dyDescent="0.2">
      <c r="A169" s="384" t="s">
        <v>4406</v>
      </c>
      <c r="B169" s="384"/>
      <c r="C169" s="384">
        <v>2187213.2400000002</v>
      </c>
      <c r="D169" s="384">
        <v>2187213.2400000002</v>
      </c>
      <c r="E169" s="384"/>
      <c r="F169" s="384"/>
      <c r="H169" s="406" t="s">
        <v>4407</v>
      </c>
      <c r="I169" s="406">
        <v>161775.4</v>
      </c>
      <c r="J169" s="406">
        <v>3619967.29</v>
      </c>
      <c r="K169" s="406">
        <v>3119653.13</v>
      </c>
      <c r="L169" s="406">
        <v>662089.56000000006</v>
      </c>
      <c r="M169" s="406"/>
      <c r="O169" s="384" t="s">
        <v>4425</v>
      </c>
      <c r="P169" s="384">
        <v>263</v>
      </c>
      <c r="Q169" s="384">
        <v>526</v>
      </c>
      <c r="R169" s="384"/>
      <c r="S169" s="384">
        <v>789</v>
      </c>
      <c r="T169" s="384"/>
      <c r="V169" s="497" t="s">
        <v>4485</v>
      </c>
      <c r="W169" s="497"/>
      <c r="X169" s="497">
        <v>715</v>
      </c>
      <c r="Y169" s="497"/>
      <c r="Z169" s="497">
        <v>715</v>
      </c>
      <c r="AA169" s="497"/>
      <c r="AC169" t="s">
        <v>4437</v>
      </c>
      <c r="AD169" s="498">
        <v>13697</v>
      </c>
      <c r="AE169"/>
      <c r="AF169"/>
      <c r="AG169" s="498">
        <v>13697</v>
      </c>
      <c r="AH169"/>
      <c r="AI169" s="538"/>
      <c r="AJ169" s="546" t="s">
        <v>4497</v>
      </c>
      <c r="AK169" s="547"/>
      <c r="AL169" s="548">
        <v>62435.88</v>
      </c>
      <c r="AM169" s="547"/>
      <c r="AN169" s="548">
        <v>62435.88</v>
      </c>
      <c r="AO169" s="547"/>
      <c r="AP169" s="538"/>
      <c r="AQ169" s="551" t="s">
        <v>4421</v>
      </c>
      <c r="AR169" s="540">
        <v>515.97</v>
      </c>
      <c r="AS169" s="540">
        <v>543.99</v>
      </c>
      <c r="AT169" s="540"/>
      <c r="AU169" s="541">
        <v>1059.96</v>
      </c>
      <c r="AV169" s="540"/>
      <c r="AX169" s="374" t="s">
        <v>4484</v>
      </c>
      <c r="AY169" s="556">
        <v>2900.07</v>
      </c>
      <c r="AZ169" s="375"/>
      <c r="BA169" s="375"/>
      <c r="BB169" s="556">
        <v>2900.07</v>
      </c>
      <c r="BC169" s="375"/>
      <c r="BE169" s="374" t="s">
        <v>4394</v>
      </c>
      <c r="BF169" s="556">
        <v>276283.59999999998</v>
      </c>
      <c r="BG169" s="556">
        <v>32771.19</v>
      </c>
      <c r="BH169" s="375"/>
      <c r="BI169" s="556">
        <v>309054.78999999998</v>
      </c>
      <c r="BJ169" s="375"/>
    </row>
    <row r="170" spans="1:62" x14ac:dyDescent="0.2">
      <c r="A170" s="384" t="s">
        <v>4407</v>
      </c>
      <c r="B170" s="384"/>
      <c r="C170" s="384">
        <v>2187213.2400000002</v>
      </c>
      <c r="D170" s="384">
        <v>2025437.84</v>
      </c>
      <c r="E170" s="384">
        <v>161775.4</v>
      </c>
      <c r="F170" s="384"/>
      <c r="H170" s="406" t="s">
        <v>4408</v>
      </c>
      <c r="I170" s="406"/>
      <c r="J170" s="406">
        <v>3119653.13</v>
      </c>
      <c r="K170" s="406">
        <v>3119653.13</v>
      </c>
      <c r="L170" s="406"/>
      <c r="M170" s="406"/>
      <c r="O170" s="384" t="s">
        <v>4396</v>
      </c>
      <c r="P170" s="384">
        <v>97346.09</v>
      </c>
      <c r="Q170" s="384">
        <v>64407.39</v>
      </c>
      <c r="R170" s="384">
        <v>103.5</v>
      </c>
      <c r="S170" s="384">
        <v>161649.98000000001</v>
      </c>
      <c r="T170" s="384"/>
      <c r="V170" s="497" t="s">
        <v>4437</v>
      </c>
      <c r="W170" s="497">
        <v>13697</v>
      </c>
      <c r="X170" s="497"/>
      <c r="Y170" s="497"/>
      <c r="Z170" s="497">
        <v>13697</v>
      </c>
      <c r="AA170" s="497"/>
      <c r="AC170" t="s">
        <v>4424</v>
      </c>
      <c r="AD170">
        <v>804.2</v>
      </c>
      <c r="AE170">
        <v>418.34</v>
      </c>
      <c r="AF170"/>
      <c r="AG170" s="498">
        <v>1222.54</v>
      </c>
      <c r="AH170"/>
      <c r="AI170" s="538"/>
      <c r="AJ170" s="546" t="s">
        <v>4489</v>
      </c>
      <c r="AK170" s="548">
        <v>5625.55</v>
      </c>
      <c r="AL170" s="547"/>
      <c r="AM170" s="547"/>
      <c r="AN170" s="548">
        <v>5625.55</v>
      </c>
      <c r="AO170" s="547"/>
      <c r="AP170" s="538"/>
      <c r="AQ170" s="551" t="s">
        <v>4497</v>
      </c>
      <c r="AR170" s="541">
        <v>62435.88</v>
      </c>
      <c r="AS170" s="540"/>
      <c r="AT170" s="540"/>
      <c r="AU170" s="541">
        <v>62435.88</v>
      </c>
      <c r="AV170" s="540"/>
      <c r="AX170" s="374" t="s">
        <v>4421</v>
      </c>
      <c r="AY170" s="556">
        <v>1059.96</v>
      </c>
      <c r="AZ170" s="556">
        <v>1207.25</v>
      </c>
      <c r="BA170" s="375"/>
      <c r="BB170" s="556">
        <v>2267.21</v>
      </c>
      <c r="BC170" s="375"/>
      <c r="BE170" s="374" t="s">
        <v>4484</v>
      </c>
      <c r="BF170" s="556">
        <v>2900.07</v>
      </c>
      <c r="BG170" s="375"/>
      <c r="BH170" s="375"/>
      <c r="BI170" s="556">
        <v>2900.07</v>
      </c>
      <c r="BJ170" s="375"/>
    </row>
    <row r="171" spans="1:62" x14ac:dyDescent="0.2">
      <c r="A171" s="384" t="s">
        <v>4408</v>
      </c>
      <c r="B171" s="384"/>
      <c r="C171" s="384">
        <v>2025437.84</v>
      </c>
      <c r="D171" s="384">
        <v>2025437.84</v>
      </c>
      <c r="E171" s="384"/>
      <c r="F171" s="384"/>
      <c r="H171" s="406" t="s">
        <v>4409</v>
      </c>
      <c r="I171" s="406">
        <v>2025437.84</v>
      </c>
      <c r="J171" s="406">
        <v>3119653.13</v>
      </c>
      <c r="K171" s="406"/>
      <c r="L171" s="406">
        <v>5145090.97</v>
      </c>
      <c r="M171" s="406"/>
      <c r="O171" s="384" t="s">
        <v>4438</v>
      </c>
      <c r="P171" s="384"/>
      <c r="Q171" s="384">
        <v>16596</v>
      </c>
      <c r="R171" s="384"/>
      <c r="S171" s="384">
        <v>16596</v>
      </c>
      <c r="T171" s="384"/>
      <c r="V171" s="497" t="s">
        <v>4424</v>
      </c>
      <c r="W171" s="497">
        <v>500</v>
      </c>
      <c r="X171" s="497">
        <v>304.2</v>
      </c>
      <c r="Y171" s="497"/>
      <c r="Z171" s="497">
        <v>804.2</v>
      </c>
      <c r="AA171" s="497"/>
      <c r="AC171" t="s">
        <v>4425</v>
      </c>
      <c r="AD171" s="498">
        <v>1578</v>
      </c>
      <c r="AE171"/>
      <c r="AF171"/>
      <c r="AG171" s="498">
        <v>1578</v>
      </c>
      <c r="AH171"/>
      <c r="AI171" s="538"/>
      <c r="AJ171" s="546" t="s">
        <v>4422</v>
      </c>
      <c r="AK171" s="548">
        <v>216853.39</v>
      </c>
      <c r="AL171" s="548">
        <v>55531.74</v>
      </c>
      <c r="AM171" s="547"/>
      <c r="AN171" s="548">
        <v>272385.13</v>
      </c>
      <c r="AO171" s="547"/>
      <c r="AP171" s="538"/>
      <c r="AQ171" s="551" t="s">
        <v>4489</v>
      </c>
      <c r="AR171" s="541">
        <v>5625.55</v>
      </c>
      <c r="AS171" s="540">
        <v>976.77</v>
      </c>
      <c r="AT171" s="540"/>
      <c r="AU171" s="541">
        <v>6602.32</v>
      </c>
      <c r="AV171" s="540"/>
      <c r="AX171" s="374" t="s">
        <v>4497</v>
      </c>
      <c r="AY171" s="556">
        <v>62435.88</v>
      </c>
      <c r="AZ171" s="375"/>
      <c r="BA171" s="375"/>
      <c r="BB171" s="556">
        <v>62435.88</v>
      </c>
      <c r="BC171" s="375"/>
      <c r="BE171" s="374" t="s">
        <v>4421</v>
      </c>
      <c r="BF171" s="556">
        <v>2267.21</v>
      </c>
      <c r="BG171" s="556">
        <v>1088.98</v>
      </c>
      <c r="BH171" s="375"/>
      <c r="BI171" s="556">
        <v>3356.19</v>
      </c>
      <c r="BJ171" s="375"/>
    </row>
    <row r="172" spans="1:62" x14ac:dyDescent="0.2">
      <c r="A172" s="384" t="s">
        <v>4409</v>
      </c>
      <c r="B172" s="384"/>
      <c r="C172" s="385">
        <v>2025437.84</v>
      </c>
      <c r="D172" s="384"/>
      <c r="E172" s="385">
        <v>2025437.84</v>
      </c>
      <c r="F172" s="384"/>
      <c r="H172" s="406"/>
      <c r="I172" s="406"/>
      <c r="J172" s="406"/>
      <c r="K172" s="406"/>
      <c r="L172" s="406"/>
      <c r="M172" s="406"/>
      <c r="O172" s="384" t="s">
        <v>4397</v>
      </c>
      <c r="P172" s="384">
        <v>0.67</v>
      </c>
      <c r="Q172" s="385">
        <v>1.06</v>
      </c>
      <c r="R172" s="384"/>
      <c r="S172" s="385">
        <v>1.73</v>
      </c>
      <c r="T172" s="384"/>
      <c r="V172" s="497" t="s">
        <v>4425</v>
      </c>
      <c r="W172" s="497">
        <v>789</v>
      </c>
      <c r="X172" s="497">
        <v>789</v>
      </c>
      <c r="Y172" s="497"/>
      <c r="Z172" s="497">
        <v>1578</v>
      </c>
      <c r="AA172" s="497"/>
      <c r="AC172" t="s">
        <v>4396</v>
      </c>
      <c r="AD172" s="498">
        <v>213489.94</v>
      </c>
      <c r="AE172" s="498">
        <v>50771.01</v>
      </c>
      <c r="AF172"/>
      <c r="AG172" s="498">
        <v>264260.95</v>
      </c>
      <c r="AH172"/>
      <c r="AI172" s="538"/>
      <c r="AJ172" s="546" t="s">
        <v>4435</v>
      </c>
      <c r="AK172" s="548">
        <v>315285.71000000002</v>
      </c>
      <c r="AL172" s="547"/>
      <c r="AM172" s="547"/>
      <c r="AN172" s="548">
        <v>315285.71000000002</v>
      </c>
      <c r="AO172" s="547"/>
      <c r="AP172" s="538"/>
      <c r="AQ172" s="551" t="s">
        <v>4422</v>
      </c>
      <c r="AR172" s="541">
        <v>272385.13</v>
      </c>
      <c r="AS172" s="541">
        <v>111063.48</v>
      </c>
      <c r="AT172" s="540"/>
      <c r="AU172" s="541">
        <v>383448.61</v>
      </c>
      <c r="AV172" s="540"/>
      <c r="AX172" s="374" t="s">
        <v>4489</v>
      </c>
      <c r="AY172" s="556">
        <v>6602.32</v>
      </c>
      <c r="AZ172" s="556">
        <v>1069.51</v>
      </c>
      <c r="BA172" s="375"/>
      <c r="BB172" s="556">
        <v>7671.83</v>
      </c>
      <c r="BC172" s="375"/>
      <c r="BE172" s="374" t="s">
        <v>4497</v>
      </c>
      <c r="BF172" s="556">
        <v>62435.88</v>
      </c>
      <c r="BG172" s="556">
        <v>5597</v>
      </c>
      <c r="BH172" s="375"/>
      <c r="BI172" s="556">
        <v>68032.88</v>
      </c>
      <c r="BJ172" s="375"/>
    </row>
    <row r="173" spans="1:62" x14ac:dyDescent="0.2">
      <c r="A173" s="384"/>
      <c r="B173" s="384"/>
      <c r="C173" s="384"/>
      <c r="D173" s="384"/>
      <c r="E173" s="384"/>
      <c r="F173" s="384"/>
      <c r="H173" s="406" t="s">
        <v>3835</v>
      </c>
      <c r="I173" s="406"/>
      <c r="J173" s="406">
        <v>68906347.239999995</v>
      </c>
      <c r="K173" s="406">
        <v>68906347.239999995</v>
      </c>
      <c r="L173" s="406"/>
      <c r="M173" s="406"/>
      <c r="O173" s="384" t="s">
        <v>4398</v>
      </c>
      <c r="P173" s="384">
        <v>22773230</v>
      </c>
      <c r="Q173" s="384"/>
      <c r="R173" s="384"/>
      <c r="S173" s="384">
        <v>22773230</v>
      </c>
      <c r="T173" s="384"/>
      <c r="V173" s="497" t="s">
        <v>4396</v>
      </c>
      <c r="W173" s="497">
        <v>161649.98000000001</v>
      </c>
      <c r="X173" s="497">
        <v>51839.96</v>
      </c>
      <c r="Y173" s="497"/>
      <c r="Z173" s="497">
        <v>213489.94</v>
      </c>
      <c r="AA173" s="497"/>
      <c r="AC173" t="s">
        <v>4490</v>
      </c>
      <c r="AD173"/>
      <c r="AE173" s="498">
        <v>160000</v>
      </c>
      <c r="AF173"/>
      <c r="AG173" s="498">
        <v>160000</v>
      </c>
      <c r="AH173"/>
      <c r="AI173" s="538"/>
      <c r="AJ173" s="546" t="s">
        <v>4498</v>
      </c>
      <c r="AK173" s="547"/>
      <c r="AL173" s="548">
        <v>8523.7900000000009</v>
      </c>
      <c r="AM173" s="547"/>
      <c r="AN173" s="548">
        <v>8523.7900000000009</v>
      </c>
      <c r="AO173" s="547"/>
      <c r="AP173" s="538"/>
      <c r="AQ173" s="551" t="s">
        <v>4435</v>
      </c>
      <c r="AR173" s="541">
        <v>315285.71000000002</v>
      </c>
      <c r="AS173" s="541">
        <v>577076.80000000005</v>
      </c>
      <c r="AT173" s="540"/>
      <c r="AU173" s="541">
        <v>892362.51</v>
      </c>
      <c r="AV173" s="540"/>
      <c r="AX173" s="374" t="s">
        <v>4422</v>
      </c>
      <c r="AY173" s="556">
        <v>383448.61</v>
      </c>
      <c r="AZ173" s="556">
        <v>55531.74</v>
      </c>
      <c r="BA173" s="375"/>
      <c r="BB173" s="556">
        <v>438980.35</v>
      </c>
      <c r="BC173" s="375"/>
      <c r="BE173" s="374" t="s">
        <v>4489</v>
      </c>
      <c r="BF173" s="556">
        <v>7671.83</v>
      </c>
      <c r="BG173" s="375">
        <v>640.45000000000005</v>
      </c>
      <c r="BH173" s="375"/>
      <c r="BI173" s="556">
        <v>8312.2800000000007</v>
      </c>
      <c r="BJ173" s="375"/>
    </row>
    <row r="174" spans="1:62" x14ac:dyDescent="0.2">
      <c r="A174" s="384" t="s">
        <v>3835</v>
      </c>
      <c r="B174" s="384"/>
      <c r="C174" s="385">
        <v>183939851.38999999</v>
      </c>
      <c r="D174" s="384">
        <v>183939851.38999999</v>
      </c>
      <c r="E174" s="385"/>
      <c r="F174" s="384"/>
      <c r="H174" s="384"/>
      <c r="I174" s="384"/>
      <c r="J174" s="385"/>
      <c r="K174" s="384"/>
      <c r="L174" s="385"/>
      <c r="M174" s="384"/>
      <c r="O174" s="384" t="s">
        <v>4399</v>
      </c>
      <c r="P174" s="384">
        <v>-35800555.579999998</v>
      </c>
      <c r="Q174" s="385">
        <v>4536840.63</v>
      </c>
      <c r="R174" s="384">
        <v>10579226.310000001</v>
      </c>
      <c r="S174" s="385"/>
      <c r="T174" s="384">
        <v>41842941.259999998</v>
      </c>
      <c r="V174" s="497" t="s">
        <v>4438</v>
      </c>
      <c r="W174" s="497">
        <v>16596</v>
      </c>
      <c r="X174" s="497">
        <v>4010</v>
      </c>
      <c r="Y174" s="497">
        <v>10</v>
      </c>
      <c r="Z174" s="497">
        <v>20596</v>
      </c>
      <c r="AA174" s="497"/>
      <c r="AC174" t="s">
        <v>4438</v>
      </c>
      <c r="AD174" s="498">
        <v>20596</v>
      </c>
      <c r="AE174" s="498">
        <v>4000</v>
      </c>
      <c r="AF174"/>
      <c r="AG174" s="498">
        <v>24596</v>
      </c>
      <c r="AH174"/>
      <c r="AI174" s="538"/>
      <c r="AJ174" s="546" t="s">
        <v>4395</v>
      </c>
      <c r="AK174" s="548">
        <v>20935.41</v>
      </c>
      <c r="AL174" s="548">
        <v>3071.76</v>
      </c>
      <c r="AM174" s="547"/>
      <c r="AN174" s="548">
        <v>24007.17</v>
      </c>
      <c r="AO174" s="547"/>
      <c r="AP174" s="538"/>
      <c r="AQ174" s="551" t="s">
        <v>4498</v>
      </c>
      <c r="AR174" s="541">
        <v>8523.7900000000009</v>
      </c>
      <c r="AS174" s="540"/>
      <c r="AT174" s="540"/>
      <c r="AU174" s="541">
        <v>8523.7900000000009</v>
      </c>
      <c r="AV174" s="540"/>
      <c r="AX174" s="374" t="s">
        <v>4435</v>
      </c>
      <c r="AY174" s="556">
        <v>892362.51</v>
      </c>
      <c r="AZ174" s="375"/>
      <c r="BA174" s="375"/>
      <c r="BB174" s="556">
        <v>892362.51</v>
      </c>
      <c r="BC174" s="375"/>
      <c r="BE174" s="374" t="s">
        <v>4422</v>
      </c>
      <c r="BF174" s="556">
        <v>438980.35</v>
      </c>
      <c r="BG174" s="556">
        <v>111063.48</v>
      </c>
      <c r="BH174" s="556">
        <v>55531.74</v>
      </c>
      <c r="BI174" s="556">
        <v>494512.09</v>
      </c>
      <c r="BJ174" s="375"/>
    </row>
    <row r="175" spans="1:62" x14ac:dyDescent="0.2">
      <c r="A175" s="384"/>
      <c r="B175" s="384"/>
      <c r="C175" s="384"/>
      <c r="D175" s="384"/>
      <c r="E175" s="384"/>
      <c r="F175" s="384"/>
      <c r="H175" s="384"/>
      <c r="I175" s="384"/>
      <c r="J175" s="384"/>
      <c r="K175" s="384"/>
      <c r="L175" s="384"/>
      <c r="M175" s="384"/>
      <c r="O175" s="384" t="s">
        <v>4400</v>
      </c>
      <c r="P175" s="384">
        <v>24150246.210000001</v>
      </c>
      <c r="Q175" s="384">
        <v>10906705.300000001</v>
      </c>
      <c r="R175" s="384"/>
      <c r="S175" s="384">
        <v>35056951.509999998</v>
      </c>
      <c r="T175" s="384"/>
      <c r="V175" s="497" t="s">
        <v>4397</v>
      </c>
      <c r="W175" s="497">
        <v>1.73</v>
      </c>
      <c r="X175" s="497">
        <v>0.05</v>
      </c>
      <c r="Y175" s="497"/>
      <c r="Z175" s="497">
        <v>1.78</v>
      </c>
      <c r="AA175" s="497"/>
      <c r="AC175" t="s">
        <v>4397</v>
      </c>
      <c r="AD175">
        <v>1.78</v>
      </c>
      <c r="AE175"/>
      <c r="AF175"/>
      <c r="AG175">
        <v>1.78</v>
      </c>
      <c r="AH175"/>
      <c r="AI175" s="538"/>
      <c r="AJ175" s="546" t="s">
        <v>4499</v>
      </c>
      <c r="AK175" s="547"/>
      <c r="AL175" s="548">
        <v>22273.16</v>
      </c>
      <c r="AM175" s="547"/>
      <c r="AN175" s="548">
        <v>22273.16</v>
      </c>
      <c r="AO175" s="547"/>
      <c r="AP175" s="538"/>
      <c r="AQ175" s="551" t="s">
        <v>4395</v>
      </c>
      <c r="AR175" s="541">
        <v>24007.17</v>
      </c>
      <c r="AS175" s="541">
        <v>3744.09</v>
      </c>
      <c r="AT175" s="540"/>
      <c r="AU175" s="541">
        <v>27751.26</v>
      </c>
      <c r="AV175" s="540"/>
      <c r="AX175" s="374" t="s">
        <v>4498</v>
      </c>
      <c r="AY175" s="556">
        <v>8523.7900000000009</v>
      </c>
      <c r="AZ175" s="375"/>
      <c r="BA175" s="375"/>
      <c r="BB175" s="556">
        <v>8523.7900000000009</v>
      </c>
      <c r="BC175" s="375"/>
      <c r="BE175" s="374" t="s">
        <v>4435</v>
      </c>
      <c r="BF175" s="556">
        <v>892362.51</v>
      </c>
      <c r="BG175" s="375"/>
      <c r="BH175" s="375"/>
      <c r="BI175" s="556">
        <v>892362.51</v>
      </c>
      <c r="BJ175" s="375"/>
    </row>
    <row r="176" spans="1:62" x14ac:dyDescent="0.2">
      <c r="A176" s="384"/>
      <c r="B176" s="384"/>
      <c r="C176" s="385"/>
      <c r="D176" s="384"/>
      <c r="E176" s="385"/>
      <c r="F176" s="384"/>
      <c r="H176" s="384"/>
      <c r="I176" s="384"/>
      <c r="J176" s="384"/>
      <c r="K176" s="384"/>
      <c r="L176" s="384"/>
      <c r="M176" s="384"/>
      <c r="O176" s="384" t="s">
        <v>4439</v>
      </c>
      <c r="P176" s="384"/>
      <c r="Q176" s="385"/>
      <c r="R176" s="385">
        <v>327478.99</v>
      </c>
      <c r="S176" s="384"/>
      <c r="T176" s="384">
        <v>327478.99</v>
      </c>
      <c r="V176" s="497" t="s">
        <v>4398</v>
      </c>
      <c r="W176" s="497">
        <v>22773230</v>
      </c>
      <c r="X176" s="497"/>
      <c r="Y176" s="497"/>
      <c r="Z176" s="497">
        <v>22773230</v>
      </c>
      <c r="AA176" s="497"/>
      <c r="AC176" t="s">
        <v>4398</v>
      </c>
      <c r="AD176" s="498">
        <v>22773230</v>
      </c>
      <c r="AE176"/>
      <c r="AF176"/>
      <c r="AG176" s="498">
        <v>22773230</v>
      </c>
      <c r="AH176"/>
      <c r="AI176" s="538"/>
      <c r="AJ176" s="546" t="s">
        <v>4423</v>
      </c>
      <c r="AK176" s="548">
        <v>461205.76000000001</v>
      </c>
      <c r="AL176" s="548">
        <v>115301.44</v>
      </c>
      <c r="AM176" s="547"/>
      <c r="AN176" s="548">
        <v>576507.19999999995</v>
      </c>
      <c r="AO176" s="547"/>
      <c r="AP176" s="538"/>
      <c r="AQ176" s="551" t="s">
        <v>4539</v>
      </c>
      <c r="AR176" s="540"/>
      <c r="AS176" s="541">
        <v>1716367.73</v>
      </c>
      <c r="AT176" s="540"/>
      <c r="AU176" s="541">
        <v>1716367.73</v>
      </c>
      <c r="AV176" s="540"/>
      <c r="AX176" s="374" t="s">
        <v>4395</v>
      </c>
      <c r="AY176" s="556">
        <v>27751.26</v>
      </c>
      <c r="AZ176" s="556">
        <v>4047.16</v>
      </c>
      <c r="BA176" s="375"/>
      <c r="BB176" s="556">
        <v>31798.42</v>
      </c>
      <c r="BC176" s="375"/>
      <c r="BE176" s="374" t="s">
        <v>4498</v>
      </c>
      <c r="BF176" s="556">
        <v>8523.7900000000009</v>
      </c>
      <c r="BG176" s="375"/>
      <c r="BH176" s="375"/>
      <c r="BI176" s="556">
        <v>8523.7900000000009</v>
      </c>
      <c r="BJ176" s="375"/>
    </row>
    <row r="177" spans="1:62" x14ac:dyDescent="0.2">
      <c r="A177" s="384"/>
      <c r="B177" s="384"/>
      <c r="C177" s="385"/>
      <c r="D177" s="384"/>
      <c r="E177" s="385"/>
      <c r="F177" s="384"/>
      <c r="H177" s="384"/>
      <c r="I177" s="384"/>
      <c r="J177" s="384"/>
      <c r="K177" s="384"/>
      <c r="L177" s="384"/>
      <c r="M177" s="384"/>
      <c r="O177" s="384" t="s">
        <v>4401</v>
      </c>
      <c r="P177" s="384"/>
      <c r="Q177" s="384">
        <v>4536840.63</v>
      </c>
      <c r="R177" s="384">
        <v>4536840.63</v>
      </c>
      <c r="S177" s="384"/>
      <c r="T177" s="384"/>
      <c r="V177" s="497" t="s">
        <v>4399</v>
      </c>
      <c r="W177" s="497">
        <v>-41842941.259999998</v>
      </c>
      <c r="X177" s="497">
        <v>2240090.2599999998</v>
      </c>
      <c r="Y177" s="497">
        <v>4232.32</v>
      </c>
      <c r="Z177" s="497"/>
      <c r="AA177" s="497">
        <v>39607083.32</v>
      </c>
      <c r="AC177" t="s">
        <v>4399</v>
      </c>
      <c r="AD177" s="498">
        <v>-39607083.32</v>
      </c>
      <c r="AE177" s="498">
        <v>5108285.63</v>
      </c>
      <c r="AF177" s="498">
        <v>54363.32</v>
      </c>
      <c r="AG177"/>
      <c r="AH177" s="498">
        <v>34553161.009999998</v>
      </c>
      <c r="AI177" s="538"/>
      <c r="AJ177" s="546" t="s">
        <v>4436</v>
      </c>
      <c r="AK177" s="548">
        <v>1465.99</v>
      </c>
      <c r="AL177" s="547">
        <v>627.5</v>
      </c>
      <c r="AM177" s="547"/>
      <c r="AN177" s="548">
        <v>2093.4899999999998</v>
      </c>
      <c r="AO177" s="547"/>
      <c r="AP177" s="538"/>
      <c r="AQ177" s="551" t="s">
        <v>4499</v>
      </c>
      <c r="AR177" s="541">
        <v>22273.16</v>
      </c>
      <c r="AS177" s="541">
        <v>6265</v>
      </c>
      <c r="AT177" s="540"/>
      <c r="AU177" s="541">
        <v>28538.16</v>
      </c>
      <c r="AV177" s="540"/>
      <c r="AX177" s="374" t="s">
        <v>4539</v>
      </c>
      <c r="AY177" s="556">
        <v>1716367.73</v>
      </c>
      <c r="AZ177" s="556">
        <v>411950.75</v>
      </c>
      <c r="BA177" s="375"/>
      <c r="BB177" s="556">
        <v>2128318.48</v>
      </c>
      <c r="BC177" s="375"/>
      <c r="BE177" s="374" t="s">
        <v>4395</v>
      </c>
      <c r="BF177" s="556">
        <v>31798.42</v>
      </c>
      <c r="BG177" s="556">
        <v>5383.06</v>
      </c>
      <c r="BH177" s="375"/>
      <c r="BI177" s="556">
        <v>37181.480000000003</v>
      </c>
      <c r="BJ177" s="375"/>
    </row>
    <row r="178" spans="1:62" x14ac:dyDescent="0.2">
      <c r="A178" s="384"/>
      <c r="B178" s="384"/>
      <c r="C178" s="385"/>
      <c r="D178" s="384"/>
      <c r="E178" s="385"/>
      <c r="F178" s="384"/>
      <c r="H178" s="384"/>
      <c r="I178" s="384"/>
      <c r="J178" s="384"/>
      <c r="K178" s="384"/>
      <c r="L178" s="384"/>
      <c r="M178" s="384"/>
      <c r="O178" s="384" t="s">
        <v>4402</v>
      </c>
      <c r="P178" s="384">
        <v>-11122920.630000001</v>
      </c>
      <c r="Q178" s="384"/>
      <c r="R178" s="384">
        <v>4536840.63</v>
      </c>
      <c r="S178" s="384"/>
      <c r="T178" s="384">
        <v>15659761.26</v>
      </c>
      <c r="V178" s="497" t="s">
        <v>4400</v>
      </c>
      <c r="W178" s="497">
        <v>35056951.509999998</v>
      </c>
      <c r="X178" s="497">
        <v>4232.32</v>
      </c>
      <c r="Y178" s="497"/>
      <c r="Z178" s="497">
        <v>35061183.829999998</v>
      </c>
      <c r="AA178" s="497"/>
      <c r="AC178" t="s">
        <v>4400</v>
      </c>
      <c r="AD178" s="498">
        <v>35061183.829999998</v>
      </c>
      <c r="AE178" s="498">
        <v>54363.32</v>
      </c>
      <c r="AF178"/>
      <c r="AG178" s="498">
        <v>35115547.149999999</v>
      </c>
      <c r="AH178"/>
      <c r="AI178" s="538"/>
      <c r="AJ178" s="546" t="s">
        <v>4485</v>
      </c>
      <c r="AK178" s="548">
        <v>1457</v>
      </c>
      <c r="AL178" s="548">
        <v>1605</v>
      </c>
      <c r="AM178" s="547"/>
      <c r="AN178" s="548">
        <v>3062</v>
      </c>
      <c r="AO178" s="547"/>
      <c r="AP178" s="538"/>
      <c r="AQ178" s="551" t="s">
        <v>4423</v>
      </c>
      <c r="AR178" s="541">
        <v>576507.19999999995</v>
      </c>
      <c r="AS178" s="541">
        <v>230602.88</v>
      </c>
      <c r="AT178" s="540"/>
      <c r="AU178" s="541">
        <v>807110.08</v>
      </c>
      <c r="AV178" s="540"/>
      <c r="AX178" s="374" t="s">
        <v>4499</v>
      </c>
      <c r="AY178" s="556">
        <v>28538.16</v>
      </c>
      <c r="AZ178" s="375"/>
      <c r="BA178" s="375"/>
      <c r="BB178" s="556">
        <v>28538.16</v>
      </c>
      <c r="BC178" s="375"/>
      <c r="BE178" s="374" t="s">
        <v>4539</v>
      </c>
      <c r="BF178" s="556">
        <v>2128318.48</v>
      </c>
      <c r="BG178" s="556">
        <v>411950.75</v>
      </c>
      <c r="BH178" s="375"/>
      <c r="BI178" s="556">
        <v>2540269.23</v>
      </c>
      <c r="BJ178" s="375"/>
    </row>
    <row r="179" spans="1:62" x14ac:dyDescent="0.2">
      <c r="A179" s="384"/>
      <c r="B179" s="384"/>
      <c r="C179" s="384"/>
      <c r="D179" s="384"/>
      <c r="E179" s="384"/>
      <c r="F179" s="384"/>
      <c r="H179" s="384"/>
      <c r="I179" s="384"/>
      <c r="J179" s="384"/>
      <c r="K179" s="384"/>
      <c r="L179" s="384"/>
      <c r="M179" s="384"/>
      <c r="O179" s="384" t="s">
        <v>4403</v>
      </c>
      <c r="P179" s="384">
        <v>-22773230</v>
      </c>
      <c r="Q179" s="384">
        <v>22773230</v>
      </c>
      <c r="R179" s="384">
        <v>22773230</v>
      </c>
      <c r="S179" s="384"/>
      <c r="T179" s="384">
        <v>22773230</v>
      </c>
      <c r="V179" s="497" t="s">
        <v>4439</v>
      </c>
      <c r="W179" s="497">
        <v>-327478.99</v>
      </c>
      <c r="X179" s="497"/>
      <c r="Y179" s="497">
        <v>39.83</v>
      </c>
      <c r="Z179" s="497"/>
      <c r="AA179" s="497">
        <v>327518.82</v>
      </c>
      <c r="AC179" t="s">
        <v>4439</v>
      </c>
      <c r="AD179" s="498">
        <v>-327518.82</v>
      </c>
      <c r="AE179"/>
      <c r="AF179"/>
      <c r="AG179"/>
      <c r="AH179" s="498">
        <v>327518.82</v>
      </c>
      <c r="AI179" s="538"/>
      <c r="AJ179" s="546" t="s">
        <v>4437</v>
      </c>
      <c r="AK179" s="548">
        <v>13697</v>
      </c>
      <c r="AL179" s="547"/>
      <c r="AM179" s="547"/>
      <c r="AN179" s="548">
        <v>13697</v>
      </c>
      <c r="AO179" s="547"/>
      <c r="AP179" s="538"/>
      <c r="AQ179" s="551" t="s">
        <v>4540</v>
      </c>
      <c r="AR179" s="540"/>
      <c r="AS179" s="541">
        <v>110524.8</v>
      </c>
      <c r="AT179" s="540"/>
      <c r="AU179" s="541">
        <v>110524.8</v>
      </c>
      <c r="AV179" s="540"/>
      <c r="AX179" s="374" t="s">
        <v>4423</v>
      </c>
      <c r="AY179" s="556">
        <v>807110.08</v>
      </c>
      <c r="AZ179" s="556">
        <v>115301.44</v>
      </c>
      <c r="BA179" s="375"/>
      <c r="BB179" s="556">
        <v>922411.52000000002</v>
      </c>
      <c r="BC179" s="375"/>
      <c r="BE179" s="374" t="s">
        <v>4499</v>
      </c>
      <c r="BF179" s="556">
        <v>28538.16</v>
      </c>
      <c r="BG179" s="375"/>
      <c r="BH179" s="375"/>
      <c r="BI179" s="556">
        <v>28538.16</v>
      </c>
      <c r="BJ179" s="375"/>
    </row>
    <row r="180" spans="1:62" x14ac:dyDescent="0.2">
      <c r="A180" s="384"/>
      <c r="B180" s="384"/>
      <c r="C180" s="384"/>
      <c r="D180" s="384"/>
      <c r="E180" s="384"/>
      <c r="F180" s="384"/>
      <c r="H180" s="384"/>
      <c r="I180" s="384"/>
      <c r="J180" s="384"/>
      <c r="K180" s="384"/>
      <c r="L180" s="384"/>
      <c r="M180" s="384"/>
      <c r="O180" s="384" t="s">
        <v>4404</v>
      </c>
      <c r="P180" s="384">
        <v>40933116.93</v>
      </c>
      <c r="Q180" s="384">
        <v>55968240.950000003</v>
      </c>
      <c r="R180" s="384">
        <v>49178812.869999997</v>
      </c>
      <c r="S180" s="384">
        <v>47722545.009999998</v>
      </c>
      <c r="T180" s="384"/>
      <c r="V180" s="497" t="s">
        <v>4401</v>
      </c>
      <c r="W180" s="497"/>
      <c r="X180" s="497">
        <v>2240050.4300000002</v>
      </c>
      <c r="Y180" s="497">
        <v>2240050.4300000002</v>
      </c>
      <c r="Z180" s="497"/>
      <c r="AA180" s="497"/>
      <c r="AC180" t="s">
        <v>4401</v>
      </c>
      <c r="AD180"/>
      <c r="AE180" s="498">
        <v>5108285.63</v>
      </c>
      <c r="AF180" s="498">
        <v>5108285.63</v>
      </c>
      <c r="AG180"/>
      <c r="AH180"/>
      <c r="AI180" s="538"/>
      <c r="AJ180" s="546" t="s">
        <v>4424</v>
      </c>
      <c r="AK180" s="548">
        <v>1222.54</v>
      </c>
      <c r="AL180" s="547"/>
      <c r="AM180" s="547"/>
      <c r="AN180" s="548">
        <v>1222.54</v>
      </c>
      <c r="AO180" s="547"/>
      <c r="AP180" s="538"/>
      <c r="AQ180" s="551" t="s">
        <v>4436</v>
      </c>
      <c r="AR180" s="541">
        <v>2093.4899999999998</v>
      </c>
      <c r="AS180" s="541">
        <v>2103.9899999999998</v>
      </c>
      <c r="AT180" s="540"/>
      <c r="AU180" s="541">
        <v>4197.4799999999996</v>
      </c>
      <c r="AV180" s="540"/>
      <c r="AX180" s="374" t="s">
        <v>4545</v>
      </c>
      <c r="AY180" s="375"/>
      <c r="AZ180" s="556">
        <v>5087.49</v>
      </c>
      <c r="BA180" s="375"/>
      <c r="BB180" s="556">
        <v>5087.49</v>
      </c>
      <c r="BC180" s="375"/>
      <c r="BE180" s="374" t="s">
        <v>4423</v>
      </c>
      <c r="BF180" s="556">
        <v>922411.52000000002</v>
      </c>
      <c r="BG180" s="556">
        <v>115301.44</v>
      </c>
      <c r="BH180" s="375"/>
      <c r="BI180" s="556">
        <v>1037712.96</v>
      </c>
      <c r="BJ180" s="375"/>
    </row>
    <row r="181" spans="1:62" x14ac:dyDescent="0.2">
      <c r="A181" s="384"/>
      <c r="B181" s="384"/>
      <c r="C181" s="384"/>
      <c r="D181" s="384"/>
      <c r="E181" s="384"/>
      <c r="F181" s="384"/>
      <c r="H181" s="384"/>
      <c r="I181" s="384"/>
      <c r="J181" s="384"/>
      <c r="K181" s="384"/>
      <c r="L181" s="384"/>
      <c r="M181" s="384"/>
      <c r="O181" s="384" t="s">
        <v>4405</v>
      </c>
      <c r="P181" s="384">
        <v>-24150246.210000001</v>
      </c>
      <c r="Q181" s="384">
        <v>20431250</v>
      </c>
      <c r="R181" s="384">
        <v>31334899.16</v>
      </c>
      <c r="S181" s="384"/>
      <c r="T181" s="384">
        <v>35053895.369999997</v>
      </c>
      <c r="V181" s="497" t="s">
        <v>4402</v>
      </c>
      <c r="W181" s="497">
        <v>-15659761.26</v>
      </c>
      <c r="X181" s="497"/>
      <c r="Y181" s="497">
        <v>2240050.4300000002</v>
      </c>
      <c r="Z181" s="497"/>
      <c r="AA181" s="497">
        <v>17899811.690000001</v>
      </c>
      <c r="AC181" t="s">
        <v>4402</v>
      </c>
      <c r="AD181" s="498">
        <v>-17899811.690000001</v>
      </c>
      <c r="AE181"/>
      <c r="AF181" s="498">
        <v>5108285.63</v>
      </c>
      <c r="AG181"/>
      <c r="AH181" s="498">
        <v>23008097.32</v>
      </c>
      <c r="AI181" s="538"/>
      <c r="AJ181" s="546" t="s">
        <v>4425</v>
      </c>
      <c r="AK181" s="548">
        <v>1578</v>
      </c>
      <c r="AL181" s="547">
        <v>263</v>
      </c>
      <c r="AM181" s="547"/>
      <c r="AN181" s="548">
        <v>1841</v>
      </c>
      <c r="AO181" s="547"/>
      <c r="AP181" s="538"/>
      <c r="AQ181" s="551" t="s">
        <v>4485</v>
      </c>
      <c r="AR181" s="541">
        <v>3062</v>
      </c>
      <c r="AS181" s="541">
        <v>2126</v>
      </c>
      <c r="AT181" s="540"/>
      <c r="AU181" s="541">
        <v>5188</v>
      </c>
      <c r="AV181" s="540"/>
      <c r="AX181" s="374" t="s">
        <v>4540</v>
      </c>
      <c r="AY181" s="556">
        <v>110524.8</v>
      </c>
      <c r="AZ181" s="375"/>
      <c r="BA181" s="375"/>
      <c r="BB181" s="556">
        <v>110524.8</v>
      </c>
      <c r="BC181" s="375"/>
      <c r="BE181" s="374" t="s">
        <v>4545</v>
      </c>
      <c r="BF181" s="556">
        <v>5087.49</v>
      </c>
      <c r="BG181" s="375"/>
      <c r="BH181" s="375"/>
      <c r="BI181" s="556">
        <v>5087.49</v>
      </c>
      <c r="BJ181" s="375"/>
    </row>
    <row r="182" spans="1:62" x14ac:dyDescent="0.2">
      <c r="A182" s="384"/>
      <c r="B182" s="384"/>
      <c r="C182" s="385"/>
      <c r="D182" s="384"/>
      <c r="E182" s="385"/>
      <c r="F182" s="384"/>
      <c r="H182" s="384"/>
      <c r="I182" s="384"/>
      <c r="J182" s="384"/>
      <c r="K182" s="384"/>
      <c r="L182" s="384"/>
      <c r="M182" s="384"/>
      <c r="O182" s="384" t="s">
        <v>4440</v>
      </c>
      <c r="P182" s="384"/>
      <c r="Q182" s="384">
        <v>328671.28000000003</v>
      </c>
      <c r="R182" s="384"/>
      <c r="S182" s="384">
        <v>328671.28000000003</v>
      </c>
      <c r="T182" s="384"/>
      <c r="V182" s="497" t="s">
        <v>4403</v>
      </c>
      <c r="W182" s="497">
        <v>-22773230</v>
      </c>
      <c r="X182" s="497"/>
      <c r="Y182" s="497"/>
      <c r="Z182" s="497"/>
      <c r="AA182" s="497">
        <v>22773230</v>
      </c>
      <c r="AC182" t="s">
        <v>4403</v>
      </c>
      <c r="AD182" s="498">
        <v>-22773230</v>
      </c>
      <c r="AE182"/>
      <c r="AF182"/>
      <c r="AG182"/>
      <c r="AH182" s="498">
        <v>22773230</v>
      </c>
      <c r="AI182" s="538"/>
      <c r="AJ182" s="546" t="s">
        <v>4500</v>
      </c>
      <c r="AK182" s="547"/>
      <c r="AL182" s="548">
        <v>119973.15</v>
      </c>
      <c r="AM182" s="547"/>
      <c r="AN182" s="548">
        <v>119973.15</v>
      </c>
      <c r="AO182" s="547"/>
      <c r="AP182" s="538"/>
      <c r="AQ182" s="551" t="s">
        <v>4437</v>
      </c>
      <c r="AR182" s="541">
        <v>13697</v>
      </c>
      <c r="AS182" s="540"/>
      <c r="AT182" s="540"/>
      <c r="AU182" s="541">
        <v>13697</v>
      </c>
      <c r="AV182" s="540"/>
      <c r="AX182" s="374" t="s">
        <v>4436</v>
      </c>
      <c r="AY182" s="556">
        <v>4197.4799999999996</v>
      </c>
      <c r="AZ182" s="375">
        <v>837.5</v>
      </c>
      <c r="BA182" s="375"/>
      <c r="BB182" s="556">
        <v>5034.9799999999996</v>
      </c>
      <c r="BC182" s="375"/>
      <c r="BE182" s="374" t="s">
        <v>4540</v>
      </c>
      <c r="BF182" s="556">
        <v>110524.8</v>
      </c>
      <c r="BG182" s="375"/>
      <c r="BH182" s="375"/>
      <c r="BI182" s="556">
        <v>110524.8</v>
      </c>
      <c r="BJ182" s="375"/>
    </row>
    <row r="183" spans="1:62" x14ac:dyDescent="0.2">
      <c r="A183" s="384"/>
      <c r="B183" s="384"/>
      <c r="C183" s="384"/>
      <c r="D183" s="384"/>
      <c r="E183" s="384"/>
      <c r="F183" s="384"/>
      <c r="H183" s="384"/>
      <c r="I183" s="384"/>
      <c r="J183" s="385"/>
      <c r="K183" s="384"/>
      <c r="L183" s="385"/>
      <c r="M183" s="384"/>
      <c r="O183" s="384" t="s">
        <v>4406</v>
      </c>
      <c r="P183" s="384">
        <v>183178.75</v>
      </c>
      <c r="Q183" s="384">
        <v>8160731.3600000003</v>
      </c>
      <c r="R183" s="384">
        <v>7993844.7199999997</v>
      </c>
      <c r="S183" s="384">
        <v>350065.39</v>
      </c>
      <c r="T183" s="384"/>
      <c r="V183" s="497" t="s">
        <v>4404</v>
      </c>
      <c r="W183" s="497">
        <v>47722545.009999998</v>
      </c>
      <c r="X183" s="497">
        <v>280370.92</v>
      </c>
      <c r="Y183" s="497">
        <v>5445738.8099999996</v>
      </c>
      <c r="Z183" s="497">
        <v>42557177.119999997</v>
      </c>
      <c r="AA183" s="497"/>
      <c r="AC183" t="s">
        <v>4404</v>
      </c>
      <c r="AD183" s="498">
        <v>42557177.119999997</v>
      </c>
      <c r="AE183" s="498">
        <v>2171683.09</v>
      </c>
      <c r="AF183" s="498">
        <v>8966287.1600000001</v>
      </c>
      <c r="AG183" s="498">
        <v>35762573.049999997</v>
      </c>
      <c r="AH183"/>
      <c r="AI183" s="538"/>
      <c r="AJ183" s="546" t="s">
        <v>4396</v>
      </c>
      <c r="AK183" s="548">
        <v>264260.95</v>
      </c>
      <c r="AL183" s="548">
        <v>47016.46</v>
      </c>
      <c r="AM183" s="547"/>
      <c r="AN183" s="548">
        <v>311277.40999999997</v>
      </c>
      <c r="AO183" s="547"/>
      <c r="AP183" s="538"/>
      <c r="AQ183" s="551" t="s">
        <v>4424</v>
      </c>
      <c r="AR183" s="541">
        <v>1222.54</v>
      </c>
      <c r="AS183" s="540">
        <v>427.7</v>
      </c>
      <c r="AT183" s="540"/>
      <c r="AU183" s="541">
        <v>1650.24</v>
      </c>
      <c r="AV183" s="540"/>
      <c r="AX183" s="374" t="s">
        <v>4485</v>
      </c>
      <c r="AY183" s="556">
        <v>5188</v>
      </c>
      <c r="AZ183" s="556">
        <v>1093</v>
      </c>
      <c r="BA183" s="375"/>
      <c r="BB183" s="556">
        <v>6281</v>
      </c>
      <c r="BC183" s="375"/>
      <c r="BE183" s="374" t="s">
        <v>4436</v>
      </c>
      <c r="BF183" s="556">
        <v>5034.9799999999996</v>
      </c>
      <c r="BG183" s="375">
        <v>671.9</v>
      </c>
      <c r="BH183" s="375"/>
      <c r="BI183" s="556">
        <v>5706.88</v>
      </c>
      <c r="BJ183" s="375"/>
    </row>
    <row r="184" spans="1:62" x14ac:dyDescent="0.2">
      <c r="A184" s="384"/>
      <c r="B184" s="384"/>
      <c r="C184" s="385"/>
      <c r="D184" s="384"/>
      <c r="E184" s="385"/>
      <c r="F184" s="384"/>
      <c r="H184" s="384"/>
      <c r="I184" s="384"/>
      <c r="J184" s="384"/>
      <c r="K184" s="384"/>
      <c r="L184" s="384"/>
      <c r="M184" s="384"/>
      <c r="O184" s="384" t="s">
        <v>4407</v>
      </c>
      <c r="P184" s="384">
        <v>662089.56000000006</v>
      </c>
      <c r="Q184" s="384">
        <v>7831691.7800000003</v>
      </c>
      <c r="R184" s="384">
        <v>8252833.6200000001</v>
      </c>
      <c r="S184" s="384">
        <v>240947.72</v>
      </c>
      <c r="T184" s="384"/>
      <c r="V184" s="497" t="s">
        <v>4405</v>
      </c>
      <c r="W184" s="497">
        <v>-35053895.369999997</v>
      </c>
      <c r="X184" s="497"/>
      <c r="Y184" s="497">
        <v>280370.92</v>
      </c>
      <c r="Z184" s="497"/>
      <c r="AA184" s="497">
        <v>35334266.289999999</v>
      </c>
      <c r="AC184" t="s">
        <v>4405</v>
      </c>
      <c r="AD184" s="498">
        <v>-35334266.289999999</v>
      </c>
      <c r="AE184"/>
      <c r="AF184" s="498">
        <v>2171683.09</v>
      </c>
      <c r="AG184"/>
      <c r="AH184" s="498">
        <v>37505949.380000003</v>
      </c>
      <c r="AI184" s="538"/>
      <c r="AJ184" s="546" t="s">
        <v>4490</v>
      </c>
      <c r="AK184" s="548">
        <v>160000</v>
      </c>
      <c r="AL184" s="547"/>
      <c r="AM184" s="547"/>
      <c r="AN184" s="548">
        <v>160000</v>
      </c>
      <c r="AO184" s="547"/>
      <c r="AP184" s="538"/>
      <c r="AQ184" s="551" t="s">
        <v>4425</v>
      </c>
      <c r="AR184" s="541">
        <v>1841</v>
      </c>
      <c r="AS184" s="540">
        <v>263</v>
      </c>
      <c r="AT184" s="540"/>
      <c r="AU184" s="541">
        <v>2104</v>
      </c>
      <c r="AV184" s="540"/>
      <c r="AX184" s="374" t="s">
        <v>4437</v>
      </c>
      <c r="AY184" s="556">
        <v>13697</v>
      </c>
      <c r="AZ184" s="375"/>
      <c r="BA184" s="375"/>
      <c r="BB184" s="556">
        <v>13697</v>
      </c>
      <c r="BC184" s="375"/>
      <c r="BE184" s="374" t="s">
        <v>4485</v>
      </c>
      <c r="BF184" s="556">
        <v>6281</v>
      </c>
      <c r="BG184" s="375">
        <v>408</v>
      </c>
      <c r="BH184" s="375"/>
      <c r="BI184" s="556">
        <v>6689</v>
      </c>
      <c r="BJ184" s="375"/>
    </row>
    <row r="185" spans="1:62" x14ac:dyDescent="0.2">
      <c r="A185" s="384"/>
      <c r="B185" s="384"/>
      <c r="C185" s="384"/>
      <c r="D185" s="384"/>
      <c r="E185" s="384"/>
      <c r="F185" s="384"/>
      <c r="H185" s="384"/>
      <c r="I185" s="384"/>
      <c r="J185" s="384"/>
      <c r="K185" s="384"/>
      <c r="L185" s="384"/>
      <c r="M185" s="384"/>
      <c r="O185" s="384" t="s">
        <v>4408</v>
      </c>
      <c r="P185" s="384"/>
      <c r="Q185" s="384">
        <v>8090680.6799999997</v>
      </c>
      <c r="R185" s="384">
        <v>8090680.6799999997</v>
      </c>
      <c r="S185" s="384"/>
      <c r="T185" s="384"/>
      <c r="V185" s="497" t="s">
        <v>4440</v>
      </c>
      <c r="W185" s="497">
        <v>328671.28000000003</v>
      </c>
      <c r="X185" s="497">
        <v>271930</v>
      </c>
      <c r="Y185" s="497"/>
      <c r="Z185" s="497">
        <v>600601.28</v>
      </c>
      <c r="AA185" s="497"/>
      <c r="AC185" t="s">
        <v>4440</v>
      </c>
      <c r="AD185" s="498">
        <v>600601.28</v>
      </c>
      <c r="AE185" s="498">
        <v>2117319.77</v>
      </c>
      <c r="AF185"/>
      <c r="AG185" s="498">
        <v>2717921.05</v>
      </c>
      <c r="AH185"/>
      <c r="AI185" s="538"/>
      <c r="AJ185" s="546" t="s">
        <v>4438</v>
      </c>
      <c r="AK185" s="548">
        <v>24596</v>
      </c>
      <c r="AL185" s="548">
        <v>4000</v>
      </c>
      <c r="AM185" s="547"/>
      <c r="AN185" s="548">
        <v>28596</v>
      </c>
      <c r="AO185" s="547"/>
      <c r="AP185" s="538"/>
      <c r="AQ185" s="551" t="s">
        <v>4500</v>
      </c>
      <c r="AR185" s="541">
        <v>119973.15</v>
      </c>
      <c r="AS185" s="540"/>
      <c r="AT185" s="540"/>
      <c r="AU185" s="541">
        <v>119973.15</v>
      </c>
      <c r="AV185" s="540"/>
      <c r="AX185" s="374" t="s">
        <v>4424</v>
      </c>
      <c r="AY185" s="556">
        <v>1650.24</v>
      </c>
      <c r="AZ185" s="375">
        <v>472.9</v>
      </c>
      <c r="BA185" s="375"/>
      <c r="BB185" s="556">
        <v>2123.14</v>
      </c>
      <c r="BC185" s="375"/>
      <c r="BE185" s="374" t="s">
        <v>4437</v>
      </c>
      <c r="BF185" s="556">
        <v>13697</v>
      </c>
      <c r="BG185" s="375"/>
      <c r="BH185" s="375"/>
      <c r="BI185" s="556">
        <v>13697</v>
      </c>
      <c r="BJ185" s="375"/>
    </row>
    <row r="186" spans="1:62" x14ac:dyDescent="0.2">
      <c r="A186" s="384"/>
      <c r="B186" s="384"/>
      <c r="C186" s="385"/>
      <c r="D186" s="384"/>
      <c r="E186" s="385"/>
      <c r="F186" s="384"/>
      <c r="H186" s="384"/>
      <c r="I186" s="384"/>
      <c r="J186" s="384"/>
      <c r="K186" s="384"/>
      <c r="L186" s="384"/>
      <c r="M186" s="384"/>
      <c r="O186" s="384" t="s">
        <v>4409</v>
      </c>
      <c r="P186" s="384">
        <v>5145090.97</v>
      </c>
      <c r="Q186" s="384">
        <v>6065242.8399999999</v>
      </c>
      <c r="R186" s="384">
        <v>2025437.84</v>
      </c>
      <c r="S186" s="384">
        <v>9184895.9700000007</v>
      </c>
      <c r="T186" s="384"/>
      <c r="V186" s="497" t="s">
        <v>4406</v>
      </c>
      <c r="W186" s="497">
        <v>350065.39</v>
      </c>
      <c r="X186" s="497">
        <v>5173808.8099999996</v>
      </c>
      <c r="Y186" s="497">
        <v>3610348.72</v>
      </c>
      <c r="Z186" s="497">
        <v>1913525.48</v>
      </c>
      <c r="AA186" s="497"/>
      <c r="AC186" t="s">
        <v>4406</v>
      </c>
      <c r="AD186" s="498">
        <v>1913525.48</v>
      </c>
      <c r="AE186" s="498">
        <v>6848967.3899999997</v>
      </c>
      <c r="AF186" s="498">
        <v>3036058.54</v>
      </c>
      <c r="AG186" s="498">
        <v>5726434.3300000001</v>
      </c>
      <c r="AH186"/>
      <c r="AI186" s="538"/>
      <c r="AJ186" s="546" t="s">
        <v>4397</v>
      </c>
      <c r="AK186" s="547">
        <v>1.78</v>
      </c>
      <c r="AL186" s="547">
        <v>0.21</v>
      </c>
      <c r="AM186" s="547"/>
      <c r="AN186" s="547">
        <v>1.99</v>
      </c>
      <c r="AO186" s="547"/>
      <c r="AP186" s="538"/>
      <c r="AQ186" s="551" t="s">
        <v>4396</v>
      </c>
      <c r="AR186" s="541">
        <v>311277.40999999997</v>
      </c>
      <c r="AS186" s="541">
        <v>39131.75</v>
      </c>
      <c r="AT186" s="540">
        <v>236.92</v>
      </c>
      <c r="AU186" s="541">
        <v>350172.24</v>
      </c>
      <c r="AV186" s="540"/>
      <c r="AX186" s="374" t="s">
        <v>4425</v>
      </c>
      <c r="AY186" s="556">
        <v>2104</v>
      </c>
      <c r="AZ186" s="375"/>
      <c r="BA186" s="375"/>
      <c r="BB186" s="556">
        <v>2104</v>
      </c>
      <c r="BC186" s="375"/>
      <c r="BE186" s="374" t="s">
        <v>4424</v>
      </c>
      <c r="BF186" s="556">
        <v>2123.14</v>
      </c>
      <c r="BG186" s="375">
        <v>497.8</v>
      </c>
      <c r="BH186" s="375"/>
      <c r="BI186" s="556">
        <v>2620.94</v>
      </c>
      <c r="BJ186" s="375"/>
    </row>
    <row r="187" spans="1:62" x14ac:dyDescent="0.2">
      <c r="A187" s="384"/>
      <c r="B187" s="384"/>
      <c r="C187" s="384"/>
      <c r="D187" s="384"/>
      <c r="E187" s="384"/>
      <c r="F187" s="384"/>
      <c r="H187" s="384"/>
      <c r="I187" s="384"/>
      <c r="J187" s="384"/>
      <c r="K187" s="384"/>
      <c r="L187" s="384"/>
      <c r="M187" s="384"/>
      <c r="O187" s="384"/>
      <c r="P187" s="384"/>
      <c r="Q187" s="384"/>
      <c r="R187" s="384"/>
      <c r="S187" s="384"/>
      <c r="T187" s="384"/>
      <c r="V187" s="497" t="s">
        <v>4407</v>
      </c>
      <c r="W187" s="497">
        <v>240947.72</v>
      </c>
      <c r="X187" s="497">
        <v>3610348.72</v>
      </c>
      <c r="Y187" s="497">
        <v>3038676.35</v>
      </c>
      <c r="Z187" s="497">
        <v>812620.09</v>
      </c>
      <c r="AA187" s="497"/>
      <c r="AC187" t="s">
        <v>4407</v>
      </c>
      <c r="AD187" s="498">
        <v>812620.09</v>
      </c>
      <c r="AE187" s="498">
        <v>3036058.54</v>
      </c>
      <c r="AF187" s="498">
        <v>3622344.22</v>
      </c>
      <c r="AG187" s="498">
        <v>226334.41</v>
      </c>
      <c r="AH187"/>
      <c r="AI187" s="538"/>
      <c r="AJ187" s="546" t="s">
        <v>4398</v>
      </c>
      <c r="AK187" s="548">
        <v>22773230</v>
      </c>
      <c r="AL187" s="547"/>
      <c r="AM187" s="547"/>
      <c r="AN187" s="548">
        <v>22773230</v>
      </c>
      <c r="AO187" s="547"/>
      <c r="AP187" s="538"/>
      <c r="AQ187" s="551" t="s">
        <v>4490</v>
      </c>
      <c r="AR187" s="541">
        <v>160000</v>
      </c>
      <c r="AS187" s="540"/>
      <c r="AT187" s="540"/>
      <c r="AU187" s="541">
        <v>160000</v>
      </c>
      <c r="AV187" s="540"/>
      <c r="AX187" s="374" t="s">
        <v>4500</v>
      </c>
      <c r="AY187" s="556">
        <v>119973.15</v>
      </c>
      <c r="AZ187" s="375"/>
      <c r="BA187" s="375"/>
      <c r="BB187" s="556">
        <v>119973.15</v>
      </c>
      <c r="BC187" s="375"/>
      <c r="BE187" s="374" t="s">
        <v>4425</v>
      </c>
      <c r="BF187" s="556">
        <v>2104</v>
      </c>
      <c r="BG187" s="375"/>
      <c r="BH187" s="375"/>
      <c r="BI187" s="556">
        <v>2104</v>
      </c>
      <c r="BJ187" s="375"/>
    </row>
    <row r="188" spans="1:62" x14ac:dyDescent="0.2">
      <c r="A188" s="384"/>
      <c r="B188" s="384"/>
      <c r="C188" s="384"/>
      <c r="D188" s="384"/>
      <c r="E188" s="384"/>
      <c r="F188" s="384"/>
      <c r="H188" s="384"/>
      <c r="I188" s="384"/>
      <c r="J188" s="385"/>
      <c r="K188" s="385"/>
      <c r="L188" s="384"/>
      <c r="M188" s="384"/>
      <c r="O188" s="384" t="s">
        <v>3835</v>
      </c>
      <c r="P188" s="384"/>
      <c r="Q188" s="384">
        <v>170049130.12</v>
      </c>
      <c r="R188" s="384">
        <v>170049130.12</v>
      </c>
      <c r="S188" s="384"/>
      <c r="T188" s="384"/>
      <c r="V188" s="497" t="s">
        <v>4408</v>
      </c>
      <c r="W188" s="497"/>
      <c r="X188" s="497">
        <v>3038676.35</v>
      </c>
      <c r="Y188" s="497">
        <v>3038676.35</v>
      </c>
      <c r="Z188" s="497"/>
      <c r="AA188" s="497"/>
      <c r="AC188" t="s">
        <v>4408</v>
      </c>
      <c r="AD188"/>
      <c r="AE188" s="498">
        <v>3622344.22</v>
      </c>
      <c r="AF188" s="498">
        <v>3622344.22</v>
      </c>
      <c r="AG188"/>
      <c r="AH188"/>
      <c r="AI188" s="538"/>
      <c r="AJ188" s="546" t="s">
        <v>4399</v>
      </c>
      <c r="AK188" s="548">
        <v>-34553161.009999998</v>
      </c>
      <c r="AL188" s="548">
        <v>5149607.37</v>
      </c>
      <c r="AM188" s="548">
        <v>120290.94</v>
      </c>
      <c r="AN188" s="547"/>
      <c r="AO188" s="548">
        <v>29523844.579999998</v>
      </c>
      <c r="AP188" s="538"/>
      <c r="AQ188" s="551" t="s">
        <v>4438</v>
      </c>
      <c r="AR188" s="541">
        <v>28596</v>
      </c>
      <c r="AS188" s="541">
        <v>4000</v>
      </c>
      <c r="AT188" s="540"/>
      <c r="AU188" s="541">
        <v>32596</v>
      </c>
      <c r="AV188" s="540"/>
      <c r="AX188" s="374" t="s">
        <v>4396</v>
      </c>
      <c r="AY188" s="556">
        <v>350172.24</v>
      </c>
      <c r="AZ188" s="556">
        <v>38904.65</v>
      </c>
      <c r="BA188" s="375"/>
      <c r="BB188" s="556">
        <v>389076.89</v>
      </c>
      <c r="BC188" s="375"/>
      <c r="BE188" s="374" t="s">
        <v>4500</v>
      </c>
      <c r="BF188" s="556">
        <v>119973.15</v>
      </c>
      <c r="BG188" s="556">
        <v>93768.75</v>
      </c>
      <c r="BH188" s="375"/>
      <c r="BI188" s="556">
        <v>213741.9</v>
      </c>
      <c r="BJ188" s="375"/>
    </row>
    <row r="189" spans="1:62" x14ac:dyDescent="0.2">
      <c r="A189" s="384"/>
      <c r="B189" s="384"/>
      <c r="C189" s="384"/>
      <c r="D189" s="384"/>
      <c r="E189" s="384"/>
      <c r="F189" s="384"/>
      <c r="J189" s="74"/>
      <c r="O189"/>
      <c r="P189"/>
      <c r="Q189"/>
      <c r="R189"/>
      <c r="S189"/>
      <c r="T189"/>
      <c r="V189" s="497" t="s">
        <v>4409</v>
      </c>
      <c r="W189" s="497">
        <v>9184895.9700000007</v>
      </c>
      <c r="X189" s="497">
        <v>3038676.35</v>
      </c>
      <c r="Y189" s="497"/>
      <c r="Z189" s="497">
        <v>12223572.32</v>
      </c>
      <c r="AA189" s="497"/>
      <c r="AC189" t="s">
        <v>4409</v>
      </c>
      <c r="AD189" s="498">
        <v>12223572.32</v>
      </c>
      <c r="AE189" s="498">
        <v>3622344.22</v>
      </c>
      <c r="AF189"/>
      <c r="AG189" s="498">
        <v>15845916.539999999</v>
      </c>
      <c r="AH189"/>
      <c r="AI189" s="538"/>
      <c r="AJ189" s="546" t="s">
        <v>4400</v>
      </c>
      <c r="AK189" s="548">
        <v>35115547.149999999</v>
      </c>
      <c r="AL189" s="548">
        <v>120290.94</v>
      </c>
      <c r="AM189" s="547"/>
      <c r="AN189" s="548">
        <v>35235838.090000004</v>
      </c>
      <c r="AO189" s="547"/>
      <c r="AP189" s="538"/>
      <c r="AQ189" s="551" t="s">
        <v>4397</v>
      </c>
      <c r="AR189" s="540">
        <v>1.99</v>
      </c>
      <c r="AS189" s="540">
        <v>0.17</v>
      </c>
      <c r="AT189" s="540"/>
      <c r="AU189" s="540">
        <v>2.16</v>
      </c>
      <c r="AV189" s="540"/>
      <c r="AX189" s="374" t="s">
        <v>4490</v>
      </c>
      <c r="AY189" s="556">
        <v>160000</v>
      </c>
      <c r="AZ189" s="375"/>
      <c r="BA189" s="375"/>
      <c r="BB189" s="556">
        <v>160000</v>
      </c>
      <c r="BC189" s="375"/>
      <c r="BE189" s="374" t="s">
        <v>4396</v>
      </c>
      <c r="BF189" s="556">
        <v>389076.89</v>
      </c>
      <c r="BG189" s="556">
        <v>62227.73</v>
      </c>
      <c r="BH189" s="375"/>
      <c r="BI189" s="556">
        <v>451304.62</v>
      </c>
      <c r="BJ189" s="375"/>
    </row>
    <row r="190" spans="1:62" x14ac:dyDescent="0.2">
      <c r="A190" s="384"/>
      <c r="B190" s="384"/>
      <c r="C190" s="384"/>
      <c r="D190" s="384"/>
      <c r="E190" s="384"/>
      <c r="F190" s="384"/>
      <c r="J190" s="74"/>
      <c r="O190"/>
      <c r="P190"/>
      <c r="Q190"/>
      <c r="R190"/>
      <c r="S190"/>
      <c r="T190"/>
      <c r="V190" s="497"/>
      <c r="W190" s="497"/>
      <c r="X190" s="497"/>
      <c r="Y190" s="497"/>
      <c r="Z190" s="497"/>
      <c r="AA190" s="497"/>
      <c r="AC190"/>
      <c r="AD190"/>
      <c r="AE190"/>
      <c r="AF190"/>
      <c r="AG190"/>
      <c r="AH190"/>
      <c r="AI190" s="538"/>
      <c r="AJ190" s="546" t="s">
        <v>4439</v>
      </c>
      <c r="AK190" s="548">
        <v>-327518.82</v>
      </c>
      <c r="AL190" s="547"/>
      <c r="AM190" s="548">
        <v>32543.94</v>
      </c>
      <c r="AN190" s="547"/>
      <c r="AO190" s="548">
        <v>360062.76</v>
      </c>
      <c r="AP190" s="538"/>
      <c r="AQ190" s="551" t="s">
        <v>4398</v>
      </c>
      <c r="AR190" s="541">
        <v>22773230</v>
      </c>
      <c r="AS190" s="540"/>
      <c r="AT190" s="540"/>
      <c r="AU190" s="541">
        <v>22773230</v>
      </c>
      <c r="AV190" s="540"/>
      <c r="AX190" s="374" t="s">
        <v>4438</v>
      </c>
      <c r="AY190" s="556">
        <v>32596</v>
      </c>
      <c r="AZ190" s="375"/>
      <c r="BA190" s="375"/>
      <c r="BB190" s="556">
        <v>32596</v>
      </c>
      <c r="BC190" s="375"/>
      <c r="BE190" s="374" t="s">
        <v>4490</v>
      </c>
      <c r="BF190" s="556">
        <v>160000</v>
      </c>
      <c r="BG190" s="375"/>
      <c r="BH190" s="375"/>
      <c r="BI190" s="556">
        <v>160000</v>
      </c>
      <c r="BJ190" s="375"/>
    </row>
    <row r="191" spans="1:62" x14ac:dyDescent="0.2">
      <c r="A191" s="384"/>
      <c r="B191" s="384"/>
      <c r="C191" s="384"/>
      <c r="D191" s="384"/>
      <c r="E191" s="384"/>
      <c r="F191" s="384"/>
      <c r="J191" s="74"/>
      <c r="O191"/>
      <c r="P191"/>
      <c r="Q191"/>
      <c r="R191"/>
      <c r="S191"/>
      <c r="T191"/>
      <c r="V191" s="497" t="s">
        <v>3835</v>
      </c>
      <c r="W191" s="497"/>
      <c r="X191" s="497">
        <v>33803239.369999997</v>
      </c>
      <c r="Y191" s="497">
        <v>33803239.369999997</v>
      </c>
      <c r="Z191" s="497"/>
      <c r="AA191" s="497"/>
      <c r="AC191" t="s">
        <v>3835</v>
      </c>
      <c r="AD191"/>
      <c r="AE191" s="498">
        <v>49944106.479999997</v>
      </c>
      <c r="AF191" s="498">
        <v>49944106.479999997</v>
      </c>
      <c r="AG191"/>
      <c r="AH191"/>
      <c r="AI191" s="538"/>
      <c r="AJ191" s="546" t="s">
        <v>4401</v>
      </c>
      <c r="AK191" s="547"/>
      <c r="AL191" s="548">
        <v>5117063.43</v>
      </c>
      <c r="AM191" s="548">
        <v>5117063.43</v>
      </c>
      <c r="AN191" s="547"/>
      <c r="AO191" s="547"/>
      <c r="AP191" s="538"/>
      <c r="AQ191" s="551" t="s">
        <v>4399</v>
      </c>
      <c r="AR191" s="541">
        <v>-29523844.579999998</v>
      </c>
      <c r="AS191" s="541">
        <v>3654656.9</v>
      </c>
      <c r="AT191" s="541">
        <v>35491</v>
      </c>
      <c r="AU191" s="540"/>
      <c r="AV191" s="541">
        <v>25904678.68</v>
      </c>
      <c r="AX191" s="374" t="s">
        <v>4397</v>
      </c>
      <c r="AY191" s="375">
        <v>2.16</v>
      </c>
      <c r="AZ191" s="375">
        <v>0.61</v>
      </c>
      <c r="BA191" s="375"/>
      <c r="BB191" s="375">
        <v>2.77</v>
      </c>
      <c r="BC191" s="375"/>
      <c r="BE191" s="374" t="s">
        <v>4438</v>
      </c>
      <c r="BF191" s="556">
        <v>32596</v>
      </c>
      <c r="BG191" s="556">
        <v>8054</v>
      </c>
      <c r="BH191" s="375"/>
      <c r="BI191" s="556">
        <v>40650</v>
      </c>
      <c r="BJ191" s="375"/>
    </row>
    <row r="192" spans="1:62" x14ac:dyDescent="0.2">
      <c r="A192" s="384"/>
      <c r="B192" s="384"/>
      <c r="C192" s="384"/>
      <c r="D192" s="384"/>
      <c r="E192" s="384"/>
      <c r="F192" s="384"/>
      <c r="J192" s="74"/>
      <c r="O192"/>
      <c r="P192"/>
      <c r="Q192"/>
      <c r="R192"/>
      <c r="S192"/>
      <c r="T192"/>
      <c r="AI192" s="538"/>
      <c r="AJ192" s="546" t="s">
        <v>4402</v>
      </c>
      <c r="AK192" s="548">
        <v>-23008097.32</v>
      </c>
      <c r="AL192" s="547"/>
      <c r="AM192" s="548">
        <v>5117063.43</v>
      </c>
      <c r="AN192" s="547"/>
      <c r="AO192" s="548">
        <v>28125160.75</v>
      </c>
      <c r="AP192" s="538"/>
      <c r="AQ192" s="551" t="s">
        <v>4400</v>
      </c>
      <c r="AR192" s="541">
        <v>35235838.090000004</v>
      </c>
      <c r="AS192" s="541">
        <v>35491</v>
      </c>
      <c r="AT192" s="540"/>
      <c r="AU192" s="541">
        <v>35271329.090000004</v>
      </c>
      <c r="AV192" s="540"/>
      <c r="AX192" s="374" t="s">
        <v>4398</v>
      </c>
      <c r="AY192" s="556">
        <v>22773230</v>
      </c>
      <c r="AZ192" s="375"/>
      <c r="BA192" s="375"/>
      <c r="BB192" s="556">
        <v>22773230</v>
      </c>
      <c r="BC192" s="375"/>
      <c r="BE192" s="374" t="s">
        <v>4397</v>
      </c>
      <c r="BF192" s="375">
        <v>2.77</v>
      </c>
      <c r="BG192" s="375">
        <v>0.59</v>
      </c>
      <c r="BH192" s="375">
        <v>0.01</v>
      </c>
      <c r="BI192" s="375">
        <v>3.35</v>
      </c>
      <c r="BJ192" s="375"/>
    </row>
    <row r="193" spans="1:62" x14ac:dyDescent="0.2">
      <c r="A193" s="384"/>
      <c r="B193" s="384"/>
      <c r="C193" s="384"/>
      <c r="D193" s="384"/>
      <c r="E193" s="384"/>
      <c r="F193" s="384"/>
      <c r="J193" s="74"/>
      <c r="O193"/>
      <c r="P193"/>
      <c r="Q193"/>
      <c r="R193"/>
      <c r="S193"/>
      <c r="T193"/>
      <c r="AI193" s="538"/>
      <c r="AJ193" s="546" t="s">
        <v>4403</v>
      </c>
      <c r="AK193" s="548">
        <v>-22773230</v>
      </c>
      <c r="AL193" s="547"/>
      <c r="AM193" s="547"/>
      <c r="AN193" s="547"/>
      <c r="AO193" s="548">
        <v>22773230</v>
      </c>
      <c r="AP193" s="538"/>
      <c r="AQ193" s="551" t="s">
        <v>4439</v>
      </c>
      <c r="AR193" s="541">
        <v>-360062.76</v>
      </c>
      <c r="AS193" s="540"/>
      <c r="AT193" s="540"/>
      <c r="AU193" s="540"/>
      <c r="AV193" s="541">
        <v>360062.76</v>
      </c>
      <c r="AX193" s="374" t="s">
        <v>4399</v>
      </c>
      <c r="AY193" s="556">
        <v>-25904678.68</v>
      </c>
      <c r="AZ193" s="556">
        <v>4895963.03</v>
      </c>
      <c r="BA193" s="556">
        <v>1261276.04</v>
      </c>
      <c r="BB193" s="375"/>
      <c r="BC193" s="556">
        <v>22269991.690000001</v>
      </c>
      <c r="BE193" s="374" t="s">
        <v>4398</v>
      </c>
      <c r="BF193" s="556">
        <v>22773230</v>
      </c>
      <c r="BG193" s="375"/>
      <c r="BH193" s="375"/>
      <c r="BI193" s="556">
        <v>22773230</v>
      </c>
      <c r="BJ193" s="375"/>
    </row>
    <row r="194" spans="1:62" x14ac:dyDescent="0.2">
      <c r="A194" s="384"/>
      <c r="B194" s="384"/>
      <c r="C194" s="384"/>
      <c r="D194" s="384"/>
      <c r="E194" s="384"/>
      <c r="F194" s="384"/>
      <c r="J194" s="74"/>
      <c r="O194"/>
      <c r="P194"/>
      <c r="Q194"/>
      <c r="R194"/>
      <c r="S194"/>
      <c r="T194"/>
      <c r="AI194" s="538"/>
      <c r="AJ194" s="546" t="s">
        <v>4404</v>
      </c>
      <c r="AK194" s="548">
        <v>35762573.049999997</v>
      </c>
      <c r="AL194" s="548">
        <v>240062.83</v>
      </c>
      <c r="AM194" s="548">
        <v>3373492.11</v>
      </c>
      <c r="AN194" s="548">
        <v>32629143.77</v>
      </c>
      <c r="AO194" s="547"/>
      <c r="AP194" s="538"/>
      <c r="AQ194" s="551" t="s">
        <v>4401</v>
      </c>
      <c r="AR194" s="540"/>
      <c r="AS194" s="541">
        <v>3654656.9</v>
      </c>
      <c r="AT194" s="541">
        <v>3654656.9</v>
      </c>
      <c r="AU194" s="540"/>
      <c r="AV194" s="540"/>
      <c r="AX194" s="374" t="s">
        <v>4400</v>
      </c>
      <c r="AY194" s="556">
        <v>35271329.090000004</v>
      </c>
      <c r="AZ194" s="556">
        <v>1261276.04</v>
      </c>
      <c r="BA194" s="375"/>
      <c r="BB194" s="556">
        <v>36532605.130000003</v>
      </c>
      <c r="BC194" s="375"/>
      <c r="BE194" s="374" t="s">
        <v>4399</v>
      </c>
      <c r="BF194" s="556">
        <v>-22269991.690000001</v>
      </c>
      <c r="BG194" s="556">
        <v>5782348.3799999999</v>
      </c>
      <c r="BH194" s="556">
        <v>576665.52</v>
      </c>
      <c r="BI194" s="375"/>
      <c r="BJ194" s="556">
        <v>17064308.829999998</v>
      </c>
    </row>
    <row r="195" spans="1:62" x14ac:dyDescent="0.2">
      <c r="A195" s="384"/>
      <c r="B195" s="384"/>
      <c r="C195" s="385"/>
      <c r="D195" s="384"/>
      <c r="E195" s="385"/>
      <c r="F195" s="384"/>
      <c r="J195" s="74"/>
      <c r="O195"/>
      <c r="P195"/>
      <c r="Q195"/>
      <c r="R195"/>
      <c r="S195"/>
      <c r="T195"/>
      <c r="AI195" s="538"/>
      <c r="AJ195" s="546" t="s">
        <v>4405</v>
      </c>
      <c r="AK195" s="548">
        <v>-37505949.380000003</v>
      </c>
      <c r="AL195" s="547"/>
      <c r="AM195" s="548">
        <v>240062.83</v>
      </c>
      <c r="AN195" s="547"/>
      <c r="AO195" s="548">
        <v>37746012.210000001</v>
      </c>
      <c r="AP195" s="538"/>
      <c r="AQ195" s="551" t="s">
        <v>4402</v>
      </c>
      <c r="AR195" s="541">
        <v>-28125160.75</v>
      </c>
      <c r="AS195" s="540"/>
      <c r="AT195" s="541">
        <v>3654656.9</v>
      </c>
      <c r="AU195" s="540"/>
      <c r="AV195" s="541">
        <v>31779817.649999999</v>
      </c>
      <c r="AX195" s="374" t="s">
        <v>4439</v>
      </c>
      <c r="AY195" s="556">
        <v>-360062.76</v>
      </c>
      <c r="AZ195" s="375"/>
      <c r="BA195" s="556">
        <v>864583.11</v>
      </c>
      <c r="BB195" s="375"/>
      <c r="BC195" s="556">
        <v>1224645.8700000001</v>
      </c>
      <c r="BE195" s="374" t="s">
        <v>4400</v>
      </c>
      <c r="BF195" s="556">
        <v>36532605.130000003</v>
      </c>
      <c r="BG195" s="556">
        <v>576665.52</v>
      </c>
      <c r="BH195" s="375"/>
      <c r="BI195" s="556">
        <v>37109270.649999999</v>
      </c>
      <c r="BJ195" s="375"/>
    </row>
    <row r="196" spans="1:62" x14ac:dyDescent="0.2">
      <c r="A196" s="384"/>
      <c r="B196" s="384"/>
      <c r="C196" s="384"/>
      <c r="D196" s="384"/>
      <c r="E196" s="384"/>
      <c r="F196" s="384"/>
      <c r="J196" s="74"/>
      <c r="O196"/>
      <c r="P196"/>
      <c r="Q196"/>
      <c r="R196"/>
      <c r="S196"/>
      <c r="T196"/>
      <c r="AI196" s="538"/>
      <c r="AJ196" s="546" t="s">
        <v>4440</v>
      </c>
      <c r="AK196" s="548">
        <v>2717921.05</v>
      </c>
      <c r="AL196" s="548">
        <v>152315.82999999999</v>
      </c>
      <c r="AM196" s="547"/>
      <c r="AN196" s="548">
        <v>2870236.88</v>
      </c>
      <c r="AO196" s="547"/>
      <c r="AP196" s="538"/>
      <c r="AQ196" s="551" t="s">
        <v>4403</v>
      </c>
      <c r="AR196" s="541">
        <v>-22773230</v>
      </c>
      <c r="AS196" s="540"/>
      <c r="AT196" s="540"/>
      <c r="AU196" s="540"/>
      <c r="AV196" s="541">
        <v>22773230</v>
      </c>
      <c r="AX196" s="374" t="s">
        <v>4401</v>
      </c>
      <c r="AY196" s="375"/>
      <c r="AZ196" s="556">
        <v>4031379.92</v>
      </c>
      <c r="BA196" s="556">
        <v>4031379.92</v>
      </c>
      <c r="BB196" s="375"/>
      <c r="BC196" s="375"/>
      <c r="BE196" s="374" t="s">
        <v>4439</v>
      </c>
      <c r="BF196" s="556">
        <v>-1224645.8700000001</v>
      </c>
      <c r="BG196" s="375"/>
      <c r="BH196" s="556">
        <v>10129.65</v>
      </c>
      <c r="BI196" s="375"/>
      <c r="BJ196" s="556">
        <v>1234775.52</v>
      </c>
    </row>
    <row r="197" spans="1:62" x14ac:dyDescent="0.2">
      <c r="A197" s="384"/>
      <c r="B197" s="384"/>
      <c r="C197" s="384"/>
      <c r="D197" s="384"/>
      <c r="E197" s="384"/>
      <c r="F197" s="384"/>
      <c r="J197" s="74"/>
      <c r="N197"/>
      <c r="O197"/>
      <c r="P197"/>
      <c r="Q197"/>
      <c r="R197"/>
      <c r="S197"/>
      <c r="T197"/>
      <c r="AI197" s="538"/>
      <c r="AJ197" s="546" t="s">
        <v>4406</v>
      </c>
      <c r="AK197" s="548">
        <v>5726434.3300000001</v>
      </c>
      <c r="AL197" s="548">
        <v>3221176.28</v>
      </c>
      <c r="AM197" s="548">
        <v>3399831.37</v>
      </c>
      <c r="AN197" s="548">
        <v>5547779.2400000002</v>
      </c>
      <c r="AO197" s="547"/>
      <c r="AP197" s="538"/>
      <c r="AQ197" s="551" t="s">
        <v>4404</v>
      </c>
      <c r="AR197" s="541">
        <v>32629143.77</v>
      </c>
      <c r="AS197" s="541">
        <v>58060.65</v>
      </c>
      <c r="AT197" s="541">
        <v>4820724.3899999997</v>
      </c>
      <c r="AU197" s="541">
        <v>27866480.030000001</v>
      </c>
      <c r="AV197" s="540"/>
      <c r="AX197" s="374" t="s">
        <v>4402</v>
      </c>
      <c r="AY197" s="556">
        <v>-31779817.649999999</v>
      </c>
      <c r="AZ197" s="375"/>
      <c r="BA197" s="556">
        <v>4031379.92</v>
      </c>
      <c r="BB197" s="375"/>
      <c r="BC197" s="556">
        <v>35811197.57</v>
      </c>
      <c r="BE197" s="374" t="s">
        <v>4401</v>
      </c>
      <c r="BF197" s="375"/>
      <c r="BG197" s="556">
        <v>5772218.7300000004</v>
      </c>
      <c r="BH197" s="556">
        <v>5772218.7300000004</v>
      </c>
      <c r="BI197" s="375"/>
      <c r="BJ197" s="375"/>
    </row>
    <row r="198" spans="1:62" x14ac:dyDescent="0.2">
      <c r="A198" s="384"/>
      <c r="B198" s="384"/>
      <c r="C198" s="384"/>
      <c r="D198" s="384"/>
      <c r="E198" s="384"/>
      <c r="F198" s="384"/>
      <c r="J198" s="74"/>
      <c r="N198"/>
      <c r="O198"/>
      <c r="P198"/>
      <c r="Q198"/>
      <c r="R198"/>
      <c r="S198"/>
      <c r="T198"/>
      <c r="AI198" s="538"/>
      <c r="AJ198" s="546" t="s">
        <v>4407</v>
      </c>
      <c r="AK198" s="548">
        <v>226334.41</v>
      </c>
      <c r="AL198" s="548">
        <v>3399831.37</v>
      </c>
      <c r="AM198" s="548">
        <v>2998713.01</v>
      </c>
      <c r="AN198" s="548">
        <v>627452.77</v>
      </c>
      <c r="AO198" s="547"/>
      <c r="AP198" s="538"/>
      <c r="AQ198" s="551" t="s">
        <v>4405</v>
      </c>
      <c r="AR198" s="541">
        <v>-37746012.210000001</v>
      </c>
      <c r="AS198" s="540"/>
      <c r="AT198" s="541">
        <v>58060.65</v>
      </c>
      <c r="AU198" s="540"/>
      <c r="AV198" s="541">
        <v>37804072.859999999</v>
      </c>
      <c r="AX198" s="374" t="s">
        <v>4403</v>
      </c>
      <c r="AY198" s="556">
        <v>-22773230</v>
      </c>
      <c r="AZ198" s="375"/>
      <c r="BA198" s="375"/>
      <c r="BB198" s="375"/>
      <c r="BC198" s="556">
        <v>22773230</v>
      </c>
      <c r="BE198" s="374" t="s">
        <v>4402</v>
      </c>
      <c r="BF198" s="556">
        <v>-35811197.57</v>
      </c>
      <c r="BG198" s="375"/>
      <c r="BH198" s="556">
        <v>5772218.7300000004</v>
      </c>
      <c r="BI198" s="375"/>
      <c r="BJ198" s="556">
        <v>41583416.299999997</v>
      </c>
    </row>
    <row r="199" spans="1:62" x14ac:dyDescent="0.2">
      <c r="A199" s="384"/>
      <c r="B199" s="384"/>
      <c r="C199" s="384"/>
      <c r="D199" s="384"/>
      <c r="E199" s="384"/>
      <c r="F199" s="384"/>
      <c r="J199" s="74"/>
      <c r="N199"/>
      <c r="O199"/>
      <c r="P199"/>
      <c r="Q199"/>
      <c r="R199"/>
      <c r="S199"/>
      <c r="T199"/>
      <c r="AI199" s="538"/>
      <c r="AJ199" s="546" t="s">
        <v>4408</v>
      </c>
      <c r="AK199" s="547"/>
      <c r="AL199" s="548">
        <v>2998713.01</v>
      </c>
      <c r="AM199" s="548">
        <v>2998713.01</v>
      </c>
      <c r="AN199" s="547"/>
      <c r="AO199" s="547"/>
      <c r="AP199" s="538"/>
      <c r="AQ199" s="551" t="s">
        <v>4440</v>
      </c>
      <c r="AR199" s="541">
        <v>2870236.88</v>
      </c>
      <c r="AS199" s="541">
        <v>22569.65</v>
      </c>
      <c r="AT199" s="540"/>
      <c r="AU199" s="541">
        <v>2892806.53</v>
      </c>
      <c r="AV199" s="540"/>
      <c r="AX199" s="374" t="s">
        <v>4404</v>
      </c>
      <c r="AY199" s="556">
        <v>27866480.030000001</v>
      </c>
      <c r="AZ199" s="556">
        <v>1451734.64</v>
      </c>
      <c r="BA199" s="556">
        <v>5300381.29</v>
      </c>
      <c r="BB199" s="556">
        <v>24017833.379999999</v>
      </c>
      <c r="BC199" s="375"/>
      <c r="BE199" s="374" t="s">
        <v>4403</v>
      </c>
      <c r="BF199" s="556">
        <v>-22773230</v>
      </c>
      <c r="BG199" s="375"/>
      <c r="BH199" s="375"/>
      <c r="BI199" s="375"/>
      <c r="BJ199" s="556">
        <v>22773230</v>
      </c>
    </row>
    <row r="200" spans="1:62" x14ac:dyDescent="0.2">
      <c r="A200" s="384" t="s">
        <v>3835</v>
      </c>
      <c r="B200" s="384"/>
      <c r="C200" s="385">
        <v>45253815.780000001</v>
      </c>
      <c r="D200" s="385">
        <v>-45253815.780000001</v>
      </c>
      <c r="E200" s="384"/>
      <c r="F200" s="384"/>
      <c r="J200" s="74"/>
      <c r="N200"/>
      <c r="O200"/>
      <c r="P200"/>
      <c r="Q200"/>
      <c r="R200"/>
      <c r="S200"/>
      <c r="T200"/>
      <c r="AI200" s="538"/>
      <c r="AJ200" s="546" t="s">
        <v>4409</v>
      </c>
      <c r="AK200" s="548">
        <v>15845916.539999999</v>
      </c>
      <c r="AL200" s="548">
        <v>2998713.01</v>
      </c>
      <c r="AM200" s="547"/>
      <c r="AN200" s="548">
        <v>18844629.550000001</v>
      </c>
      <c r="AO200" s="547"/>
      <c r="AP200" s="538"/>
      <c r="AQ200" s="551" t="s">
        <v>4406</v>
      </c>
      <c r="AR200" s="541">
        <v>5547779.2400000002</v>
      </c>
      <c r="AS200" s="541">
        <v>4798154.74</v>
      </c>
      <c r="AT200" s="541">
        <v>4998215.28</v>
      </c>
      <c r="AU200" s="541">
        <v>5347718.7</v>
      </c>
      <c r="AV200" s="540"/>
      <c r="AX200" s="374" t="s">
        <v>4405</v>
      </c>
      <c r="AY200" s="556">
        <v>-37804072.859999999</v>
      </c>
      <c r="AZ200" s="375"/>
      <c r="BA200" s="556">
        <v>1451734.64</v>
      </c>
      <c r="BB200" s="375"/>
      <c r="BC200" s="556">
        <v>39255807.5</v>
      </c>
      <c r="BE200" s="374" t="s">
        <v>4404</v>
      </c>
      <c r="BF200" s="556">
        <v>24017833.379999999</v>
      </c>
      <c r="BG200" s="556">
        <v>1752533.21</v>
      </c>
      <c r="BH200" s="556">
        <v>5203635.45</v>
      </c>
      <c r="BI200" s="556">
        <v>20566731.140000001</v>
      </c>
      <c r="BJ200" s="375"/>
    </row>
    <row r="201" spans="1:62" x14ac:dyDescent="0.2">
      <c r="J201" s="74"/>
      <c r="N201"/>
      <c r="O201"/>
      <c r="P201"/>
      <c r="Q201"/>
      <c r="R201"/>
      <c r="S201"/>
      <c r="T201"/>
      <c r="AI201" s="538"/>
      <c r="AJ201" s="546"/>
      <c r="AK201" s="547"/>
      <c r="AL201" s="547"/>
      <c r="AM201" s="547"/>
      <c r="AN201" s="547"/>
      <c r="AO201" s="547"/>
      <c r="AP201" s="538"/>
      <c r="AQ201" s="551" t="s">
        <v>4407</v>
      </c>
      <c r="AR201" s="541">
        <v>627452.77</v>
      </c>
      <c r="AS201" s="541">
        <v>4998215.28</v>
      </c>
      <c r="AT201" s="541">
        <v>5457072.4400000004</v>
      </c>
      <c r="AU201" s="541">
        <v>168595.61</v>
      </c>
      <c r="AV201" s="540"/>
      <c r="AX201" s="374" t="s">
        <v>4440</v>
      </c>
      <c r="AY201" s="556">
        <v>2892806.53</v>
      </c>
      <c r="AZ201" s="556">
        <v>1055041.71</v>
      </c>
      <c r="BA201" s="375"/>
      <c r="BB201" s="556">
        <v>3947848.24</v>
      </c>
      <c r="BC201" s="375"/>
      <c r="BE201" s="374" t="s">
        <v>4405</v>
      </c>
      <c r="BF201" s="556">
        <v>-39255807.5</v>
      </c>
      <c r="BG201" s="375"/>
      <c r="BH201" s="556">
        <v>1752533.21</v>
      </c>
      <c r="BI201" s="375"/>
      <c r="BJ201" s="556">
        <v>41008340.710000001</v>
      </c>
    </row>
    <row r="202" spans="1:62" x14ac:dyDescent="0.2">
      <c r="J202" s="74"/>
      <c r="N202"/>
      <c r="O202"/>
      <c r="P202"/>
      <c r="Q202"/>
      <c r="R202"/>
      <c r="S202"/>
      <c r="T202"/>
      <c r="AI202" s="538"/>
      <c r="AJ202" s="546" t="s">
        <v>3835</v>
      </c>
      <c r="AK202" s="547"/>
      <c r="AL202" s="548">
        <v>42040877.979999997</v>
      </c>
      <c r="AM202" s="548">
        <v>42040877.979999997</v>
      </c>
      <c r="AN202" s="547"/>
      <c r="AO202" s="547"/>
      <c r="AP202" s="538"/>
      <c r="AQ202" s="551" t="s">
        <v>4408</v>
      </c>
      <c r="AR202" s="540"/>
      <c r="AS202" s="541">
        <v>5457072.4400000004</v>
      </c>
      <c r="AT202" s="541">
        <v>5457072.4400000004</v>
      </c>
      <c r="AU202" s="540"/>
      <c r="AV202" s="540"/>
      <c r="AX202" s="374" t="s">
        <v>4406</v>
      </c>
      <c r="AY202" s="556">
        <v>5347718.7</v>
      </c>
      <c r="AZ202" s="556">
        <v>4245339.58</v>
      </c>
      <c r="BA202" s="556">
        <v>3124213.56</v>
      </c>
      <c r="BB202" s="556">
        <v>6468844.7199999997</v>
      </c>
      <c r="BC202" s="375"/>
      <c r="BE202" s="374" t="s">
        <v>4440</v>
      </c>
      <c r="BF202" s="556">
        <v>3947848.24</v>
      </c>
      <c r="BG202" s="556">
        <v>1185997.3400000001</v>
      </c>
      <c r="BH202" s="375"/>
      <c r="BI202" s="556">
        <v>5133845.58</v>
      </c>
      <c r="BJ202" s="375"/>
    </row>
    <row r="203" spans="1:62" x14ac:dyDescent="0.2">
      <c r="J203" s="74"/>
      <c r="N203"/>
      <c r="O203"/>
      <c r="P203"/>
      <c r="Q203"/>
      <c r="R203"/>
      <c r="S203"/>
      <c r="T203"/>
      <c r="AI203" s="538"/>
      <c r="AJ203" s="538"/>
      <c r="AK203" s="539"/>
      <c r="AL203" s="539"/>
      <c r="AM203" s="539"/>
      <c r="AN203" s="539"/>
      <c r="AO203" s="539"/>
      <c r="AP203" s="538"/>
      <c r="AQ203" s="551" t="s">
        <v>4409</v>
      </c>
      <c r="AR203" s="541">
        <v>18844629.550000001</v>
      </c>
      <c r="AS203" s="541">
        <v>5457072.4400000004</v>
      </c>
      <c r="AT203" s="540"/>
      <c r="AU203" s="541">
        <v>24301701.989999998</v>
      </c>
      <c r="AV203" s="540"/>
      <c r="AX203" s="374" t="s">
        <v>4407</v>
      </c>
      <c r="AY203" s="556">
        <v>168595.61</v>
      </c>
      <c r="AZ203" s="556">
        <v>3124213.56</v>
      </c>
      <c r="BA203" s="556">
        <v>2724396.33</v>
      </c>
      <c r="BB203" s="556">
        <v>568412.84</v>
      </c>
      <c r="BC203" s="375"/>
      <c r="BE203" s="374" t="s">
        <v>4406</v>
      </c>
      <c r="BF203" s="556">
        <v>6468844.7199999997</v>
      </c>
      <c r="BG203" s="556">
        <v>4017638.11</v>
      </c>
      <c r="BH203" s="556">
        <v>3933959.59</v>
      </c>
      <c r="BI203" s="556">
        <v>6552523.2400000002</v>
      </c>
      <c r="BJ203" s="375"/>
    </row>
    <row r="204" spans="1:62" x14ac:dyDescent="0.2">
      <c r="J204" s="74"/>
      <c r="N204"/>
      <c r="O204"/>
      <c r="P204"/>
      <c r="Q204"/>
      <c r="R204"/>
      <c r="S204"/>
      <c r="T204"/>
      <c r="AI204" s="538"/>
      <c r="AJ204" s="538"/>
      <c r="AK204" s="539"/>
      <c r="AL204" s="539"/>
      <c r="AM204" s="539"/>
      <c r="AN204" s="539"/>
      <c r="AO204" s="539"/>
      <c r="AP204" s="538"/>
      <c r="AQ204" s="551"/>
      <c r="AR204" s="540"/>
      <c r="AS204" s="540"/>
      <c r="AT204" s="540"/>
      <c r="AU204" s="540"/>
      <c r="AV204" s="540"/>
      <c r="AX204" s="374" t="s">
        <v>4408</v>
      </c>
      <c r="AY204" s="375"/>
      <c r="AZ204" s="556">
        <v>2724396.33</v>
      </c>
      <c r="BA204" s="556">
        <v>2724396.33</v>
      </c>
      <c r="BB204" s="375"/>
      <c r="BC204" s="375"/>
      <c r="BE204" s="374" t="s">
        <v>4407</v>
      </c>
      <c r="BF204" s="556">
        <v>568412.84</v>
      </c>
      <c r="BG204" s="556">
        <v>3933959.59</v>
      </c>
      <c r="BH204" s="556">
        <v>4284268.6100000003</v>
      </c>
      <c r="BI204" s="556">
        <v>218103.82</v>
      </c>
      <c r="BJ204" s="375"/>
    </row>
    <row r="205" spans="1:62" x14ac:dyDescent="0.2">
      <c r="J205" s="74"/>
      <c r="N205"/>
      <c r="O205"/>
      <c r="P205"/>
      <c r="Q205"/>
      <c r="R205"/>
      <c r="S205"/>
      <c r="T205"/>
      <c r="AI205" s="542"/>
      <c r="AJ205" s="542"/>
      <c r="AK205" s="543"/>
      <c r="AL205" s="543"/>
      <c r="AM205" s="543"/>
      <c r="AN205" s="543"/>
      <c r="AO205" s="543"/>
      <c r="AP205" s="542"/>
      <c r="AQ205" s="552" t="s">
        <v>3835</v>
      </c>
      <c r="AR205" s="553"/>
      <c r="AS205" s="554">
        <v>47266138.020000003</v>
      </c>
      <c r="AT205" s="554">
        <v>47266138.020000003</v>
      </c>
      <c r="AU205" s="553"/>
      <c r="AV205" s="553"/>
      <c r="AX205" s="374" t="s">
        <v>4409</v>
      </c>
      <c r="AY205" s="556">
        <v>24301701.989999998</v>
      </c>
      <c r="AZ205" s="556">
        <v>2724396.33</v>
      </c>
      <c r="BA205" s="375"/>
      <c r="BB205" s="556">
        <v>27026098.32</v>
      </c>
      <c r="BC205" s="375"/>
      <c r="BE205" s="374" t="s">
        <v>4408</v>
      </c>
      <c r="BF205" s="375"/>
      <c r="BG205" s="556">
        <v>4284268.6100000003</v>
      </c>
      <c r="BH205" s="556">
        <v>4284268.6100000003</v>
      </c>
      <c r="BI205" s="375"/>
      <c r="BJ205" s="375"/>
    </row>
    <row r="206" spans="1:62" x14ac:dyDescent="0.2">
      <c r="H206"/>
      <c r="I206"/>
      <c r="J206"/>
      <c r="K206"/>
      <c r="L206"/>
      <c r="M206"/>
      <c r="N206"/>
      <c r="O206"/>
      <c r="P206"/>
      <c r="Q206"/>
      <c r="R206"/>
      <c r="S206"/>
      <c r="T206"/>
      <c r="AX206" s="374"/>
      <c r="AY206" s="375"/>
      <c r="AZ206" s="375"/>
      <c r="BA206" s="375"/>
      <c r="BB206" s="375"/>
      <c r="BC206" s="375"/>
      <c r="BE206" s="374" t="s">
        <v>4409</v>
      </c>
      <c r="BF206" s="556">
        <v>27026098.32</v>
      </c>
      <c r="BG206" s="556">
        <v>4284268.6100000003</v>
      </c>
      <c r="BH206" s="375"/>
      <c r="BI206" s="556">
        <v>31310366.93</v>
      </c>
      <c r="BJ206" s="375"/>
    </row>
    <row r="207" spans="1:62" x14ac:dyDescent="0.2">
      <c r="H207"/>
      <c r="I207"/>
      <c r="J207"/>
      <c r="K207"/>
      <c r="L207"/>
      <c r="M207"/>
      <c r="N207"/>
      <c r="O207"/>
      <c r="P207"/>
      <c r="Q207"/>
      <c r="R207"/>
      <c r="S207"/>
      <c r="T207"/>
      <c r="AX207" s="384" t="s">
        <v>3835</v>
      </c>
      <c r="AY207" s="559"/>
      <c r="AZ207" s="560">
        <v>38660821.369999997</v>
      </c>
      <c r="BA207" s="560">
        <v>38660821.369999997</v>
      </c>
      <c r="BB207" s="559"/>
      <c r="BC207" s="559"/>
      <c r="BE207" s="374"/>
      <c r="BF207" s="375"/>
      <c r="BG207" s="375"/>
      <c r="BH207" s="375"/>
      <c r="BI207" s="375"/>
      <c r="BJ207" s="375"/>
    </row>
    <row r="208" spans="1:62" x14ac:dyDescent="0.2">
      <c r="BE208" s="376" t="s">
        <v>3835</v>
      </c>
      <c r="BF208" s="377"/>
      <c r="BG208" s="557">
        <v>51473356.210000001</v>
      </c>
      <c r="BH208" s="557">
        <v>51473356.210000001</v>
      </c>
      <c r="BI208" s="377"/>
      <c r="BJ208" s="377"/>
    </row>
    <row r="209" spans="57:62" ht="12.75" x14ac:dyDescent="0.2">
      <c r="BE209" s="561" t="s">
        <v>4425</v>
      </c>
      <c r="BF209" s="563"/>
      <c r="BG209" s="562">
        <v>2104</v>
      </c>
      <c r="BH209" s="563"/>
      <c r="BI209" s="562">
        <v>2104</v>
      </c>
      <c r="BJ209" s="563"/>
    </row>
    <row r="210" spans="57:62" ht="12.75" x14ac:dyDescent="0.2">
      <c r="BE210" s="561" t="s">
        <v>4500</v>
      </c>
      <c r="BF210" s="563"/>
      <c r="BG210" s="562">
        <v>213741.9</v>
      </c>
      <c r="BH210" s="563"/>
      <c r="BI210" s="562">
        <v>213741.9</v>
      </c>
      <c r="BJ210" s="563"/>
    </row>
    <row r="211" spans="57:62" ht="12.75" x14ac:dyDescent="0.2">
      <c r="BE211" s="561" t="s">
        <v>4396</v>
      </c>
      <c r="BF211" s="563"/>
      <c r="BG211" s="562">
        <v>452791.43</v>
      </c>
      <c r="BH211" s="562">
        <v>1486.81</v>
      </c>
      <c r="BI211" s="562">
        <v>451304.62</v>
      </c>
      <c r="BJ211" s="563"/>
    </row>
    <row r="212" spans="57:62" ht="12.75" x14ac:dyDescent="0.2">
      <c r="BE212" s="561" t="s">
        <v>4490</v>
      </c>
      <c r="BF212" s="563"/>
      <c r="BG212" s="562">
        <v>160000</v>
      </c>
      <c r="BH212" s="563"/>
      <c r="BI212" s="562">
        <v>160000</v>
      </c>
      <c r="BJ212" s="563"/>
    </row>
    <row r="213" spans="57:62" ht="12.75" x14ac:dyDescent="0.2">
      <c r="BE213" s="561" t="s">
        <v>4438</v>
      </c>
      <c r="BF213" s="563"/>
      <c r="BG213" s="562">
        <v>40660</v>
      </c>
      <c r="BH213" s="563">
        <v>10</v>
      </c>
      <c r="BI213" s="562">
        <v>40650</v>
      </c>
      <c r="BJ213" s="563"/>
    </row>
    <row r="214" spans="57:62" ht="12.75" x14ac:dyDescent="0.2">
      <c r="BE214" s="561" t="s">
        <v>4397</v>
      </c>
      <c r="BF214" s="563"/>
      <c r="BG214" s="563">
        <v>3.36</v>
      </c>
      <c r="BH214" s="563">
        <v>0.01</v>
      </c>
      <c r="BI214" s="563">
        <v>3.35</v>
      </c>
      <c r="BJ214" s="563"/>
    </row>
    <row r="215" spans="57:62" ht="12.75" x14ac:dyDescent="0.2">
      <c r="BE215" s="561" t="s">
        <v>4398</v>
      </c>
      <c r="BF215" s="563"/>
      <c r="BG215" s="562">
        <v>22773230</v>
      </c>
      <c r="BH215" s="563"/>
      <c r="BI215" s="562">
        <v>22773230</v>
      </c>
      <c r="BJ215" s="563"/>
    </row>
    <row r="216" spans="57:62" ht="12.75" x14ac:dyDescent="0.2">
      <c r="BE216" s="561" t="s">
        <v>4399</v>
      </c>
      <c r="BF216" s="563"/>
      <c r="BG216" s="562">
        <v>42818191.82</v>
      </c>
      <c r="BH216" s="562">
        <v>59882500.649999999</v>
      </c>
      <c r="BI216" s="563"/>
      <c r="BJ216" s="562">
        <v>17064308.829999998</v>
      </c>
    </row>
    <row r="217" spans="57:62" ht="12.75" x14ac:dyDescent="0.2">
      <c r="BE217" s="561" t="s">
        <v>4400</v>
      </c>
      <c r="BF217" s="563"/>
      <c r="BG217" s="562">
        <v>37436749.640000001</v>
      </c>
      <c r="BH217" s="562">
        <v>327478.99</v>
      </c>
      <c r="BI217" s="562">
        <v>37109270.649999999</v>
      </c>
      <c r="BJ217" s="563"/>
    </row>
    <row r="218" spans="57:62" ht="12.75" x14ac:dyDescent="0.2">
      <c r="BE218" s="561" t="s">
        <v>4439</v>
      </c>
      <c r="BF218" s="563"/>
      <c r="BG218" s="563"/>
      <c r="BH218" s="562">
        <v>1234775.52</v>
      </c>
      <c r="BI218" s="563"/>
      <c r="BJ218" s="562">
        <v>1234775.52</v>
      </c>
    </row>
    <row r="219" spans="57:62" ht="12.75" x14ac:dyDescent="0.2">
      <c r="BE219" s="561" t="s">
        <v>4401</v>
      </c>
      <c r="BF219" s="563"/>
      <c r="BG219" s="562">
        <v>41583416.299999997</v>
      </c>
      <c r="BH219" s="562">
        <v>41583416.299999997</v>
      </c>
      <c r="BI219" s="563"/>
      <c r="BJ219" s="563"/>
    </row>
    <row r="220" spans="57:62" ht="12.75" x14ac:dyDescent="0.2">
      <c r="BE220" s="561" t="s">
        <v>4402</v>
      </c>
      <c r="BF220" s="563"/>
      <c r="BG220" s="563"/>
      <c r="BH220" s="562">
        <v>41583416.299999997</v>
      </c>
      <c r="BI220" s="563"/>
      <c r="BJ220" s="562">
        <v>41583416.299999997</v>
      </c>
    </row>
    <row r="221" spans="57:62" ht="12.75" x14ac:dyDescent="0.2">
      <c r="BE221" s="561" t="s">
        <v>4403</v>
      </c>
      <c r="BF221" s="563"/>
      <c r="BG221" s="562">
        <v>22773230</v>
      </c>
      <c r="BH221" s="562">
        <v>45546460</v>
      </c>
      <c r="BI221" s="563"/>
      <c r="BJ221" s="562">
        <v>22773230</v>
      </c>
    </row>
    <row r="222" spans="57:62" ht="12.75" x14ac:dyDescent="0.2">
      <c r="BE222" s="561" t="s">
        <v>4404</v>
      </c>
      <c r="BF222" s="563"/>
      <c r="BG222" s="562">
        <v>109173641.48999999</v>
      </c>
      <c r="BH222" s="562">
        <v>88606910.349999994</v>
      </c>
      <c r="BI222" s="562">
        <v>20566731.140000001</v>
      </c>
      <c r="BJ222" s="563"/>
    </row>
    <row r="223" spans="57:62" ht="12.75" x14ac:dyDescent="0.2">
      <c r="BE223" s="561" t="s">
        <v>4405</v>
      </c>
      <c r="BF223" s="563"/>
      <c r="BG223" s="562">
        <v>20758728.989999998</v>
      </c>
      <c r="BH223" s="562">
        <v>61767069.700000003</v>
      </c>
      <c r="BI223" s="563"/>
      <c r="BJ223" s="562">
        <v>41008340.710000001</v>
      </c>
    </row>
    <row r="224" spans="57:62" ht="12.75" x14ac:dyDescent="0.2">
      <c r="BE224" s="561" t="s">
        <v>4440</v>
      </c>
      <c r="BF224" s="563"/>
      <c r="BG224" s="562">
        <v>5133845.58</v>
      </c>
      <c r="BH224" s="563"/>
      <c r="BI224" s="562">
        <v>5133845.58</v>
      </c>
      <c r="BJ224" s="563"/>
    </row>
    <row r="225" spans="57:62" ht="12.75" x14ac:dyDescent="0.2">
      <c r="BE225" s="561" t="s">
        <v>4406</v>
      </c>
      <c r="BF225" s="563"/>
      <c r="BG225" s="562">
        <v>42456175.549999997</v>
      </c>
      <c r="BH225" s="562">
        <v>35903652.310000002</v>
      </c>
      <c r="BI225" s="562">
        <v>6552523.2400000002</v>
      </c>
      <c r="BJ225" s="563"/>
    </row>
    <row r="226" spans="57:62" ht="12.75" x14ac:dyDescent="0.2">
      <c r="BE226" s="561" t="s">
        <v>4407</v>
      </c>
      <c r="BF226" s="563"/>
      <c r="BG226" s="562">
        <v>35741499.369999997</v>
      </c>
      <c r="BH226" s="562">
        <v>35523395.549999997</v>
      </c>
      <c r="BI226" s="562">
        <v>218103.82</v>
      </c>
      <c r="BJ226" s="563"/>
    </row>
    <row r="227" spans="57:62" ht="12.75" x14ac:dyDescent="0.2">
      <c r="BE227" s="561" t="s">
        <v>4408</v>
      </c>
      <c r="BF227" s="563"/>
      <c r="BG227" s="562">
        <v>35361242.609999999</v>
      </c>
      <c r="BH227" s="562">
        <v>35361242.609999999</v>
      </c>
      <c r="BI227" s="563"/>
      <c r="BJ227" s="563"/>
    </row>
    <row r="228" spans="57:62" ht="13.5" thickBot="1" x14ac:dyDescent="0.25">
      <c r="BE228" s="561" t="s">
        <v>4409</v>
      </c>
      <c r="BF228" s="563"/>
      <c r="BG228" s="562">
        <v>33335804.77</v>
      </c>
      <c r="BH228" s="562">
        <v>2025437.84</v>
      </c>
      <c r="BI228" s="562">
        <v>31310366.93</v>
      </c>
      <c r="BJ228" s="563"/>
    </row>
    <row r="229" spans="57:62" ht="13.5" thickBot="1" x14ac:dyDescent="0.25">
      <c r="BE229" s="564" t="s">
        <v>3835</v>
      </c>
      <c r="BF229" s="565"/>
      <c r="BG229" s="566">
        <v>686083868.17999995</v>
      </c>
      <c r="BH229" s="566">
        <v>686083868.17999995</v>
      </c>
      <c r="BI229" s="565"/>
      <c r="BJ229" s="565"/>
    </row>
  </sheetData>
  <mergeCells count="27">
    <mergeCell ref="BE2:BJ2"/>
    <mergeCell ref="BE3:BJ3"/>
    <mergeCell ref="BE4:BJ4"/>
    <mergeCell ref="AQ2:AV2"/>
    <mergeCell ref="AQ3:AV3"/>
    <mergeCell ref="AQ4:AV4"/>
    <mergeCell ref="AX2:BC2"/>
    <mergeCell ref="AX3:BC3"/>
    <mergeCell ref="AX4:BC4"/>
    <mergeCell ref="AJ2:AO2"/>
    <mergeCell ref="AJ3:AO3"/>
    <mergeCell ref="AJ4:AO4"/>
    <mergeCell ref="V2:AA2"/>
    <mergeCell ref="V3:AA3"/>
    <mergeCell ref="V4:AA4"/>
    <mergeCell ref="AC2:AH2"/>
    <mergeCell ref="AC3:AH3"/>
    <mergeCell ref="AC4:AH4"/>
    <mergeCell ref="O2:T2"/>
    <mergeCell ref="O3:T3"/>
    <mergeCell ref="O4:T4"/>
    <mergeCell ref="A2:F2"/>
    <mergeCell ref="A3:F3"/>
    <mergeCell ref="A4:F4"/>
    <mergeCell ref="H2:M2"/>
    <mergeCell ref="H3:M3"/>
    <mergeCell ref="H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EA</vt:lpstr>
      <vt:lpstr>ESF</vt:lpstr>
      <vt:lpstr>ECSF</vt:lpstr>
      <vt:lpstr>EAA</vt:lpstr>
      <vt:lpstr>EADOP</vt:lpstr>
      <vt:lpstr>EVHP</vt:lpstr>
      <vt:lpstr>EFE</vt:lpstr>
      <vt:lpstr>IPC</vt:lpstr>
      <vt:lpstr>Notas PE</vt:lpstr>
      <vt:lpstr>EAI</vt:lpstr>
      <vt:lpstr>CtasAdmvas 1</vt:lpstr>
      <vt:lpstr>CtasAdmvas  2</vt:lpstr>
      <vt:lpstr>CtasAdmvas 3</vt:lpstr>
      <vt:lpstr>COG</vt:lpstr>
      <vt:lpstr>CTG</vt:lpstr>
      <vt:lpstr>CFF</vt:lpstr>
      <vt:lpstr>EN</vt:lpstr>
      <vt:lpstr>ID</vt:lpstr>
      <vt:lpstr>GCP</vt:lpstr>
      <vt:lpstr>PPI</vt:lpstr>
      <vt:lpstr>FF</vt:lpstr>
      <vt:lpstr>IPF</vt:lpstr>
      <vt:lpstr>RCBE</vt:lpstr>
      <vt:lpstr>EBUR</vt:lpstr>
      <vt:lpstr>MPAS</vt:lpstr>
      <vt:lpstr>DGF</vt:lpstr>
      <vt:lpstr>RBM</vt:lpstr>
      <vt:lpstr>RBI</vt:lpstr>
      <vt:lpstr>OTRAS L</vt:lpstr>
      <vt:lpstr>Balanza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2021-10-19T16:42:16Z</cp:lastPrinted>
  <dcterms:created xsi:type="dcterms:W3CDTF">2012-12-11T20:29:16Z</dcterms:created>
  <dcterms:modified xsi:type="dcterms:W3CDTF">2021-10-28T18:38:17Z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